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tabRatio="929" activeTab="1"/>
  </bookViews>
  <sheets>
    <sheet name="სააგენტოს სტრუქტურა (2)" sheetId="23" r:id="rId1"/>
    <sheet name="საშტატო და სახელფასო" sheetId="22" r:id="rId2"/>
    <sheet name=" საშტატო " sheetId="13" r:id="rId3"/>
    <sheet name="N2 მართვა (169) 270109-დეტალური" sheetId="12" r:id="rId4"/>
  </sheets>
  <definedNames>
    <definedName name="_xlnm._FilterDatabase" localSheetId="3" hidden="1">'N2 მართვა (169) 270109-დეტალური'!$A$4:$G$357</definedName>
    <definedName name="_xlnm._FilterDatabase" localSheetId="1" hidden="1">'საშტატო და სახელფასო'!$B$2:$E$101</definedName>
    <definedName name="_xlnm.Print_Area" localSheetId="2">' საშტატო '!$A$1:$L$19</definedName>
    <definedName name="_xlnm.Print_Area" localSheetId="1">'საშტატო და სახელფასო'!$A$1:$H$101</definedName>
  </definedNames>
  <calcPr calcId="152511"/>
</workbook>
</file>

<file path=xl/calcChain.xml><?xml version="1.0" encoding="utf-8"?>
<calcChain xmlns="http://schemas.openxmlformats.org/spreadsheetml/2006/main">
  <c r="G5" i="22" l="1"/>
  <c r="F5" i="22"/>
  <c r="C5" i="22"/>
  <c r="C85" i="22"/>
  <c r="E88" i="22"/>
  <c r="F88" i="22" s="1"/>
  <c r="G88" i="22" s="1"/>
  <c r="C4" i="22"/>
  <c r="C49" i="22"/>
  <c r="C45" i="22" s="1"/>
  <c r="E52" i="22"/>
  <c r="F52" i="22" s="1"/>
  <c r="G52" i="22" s="1"/>
  <c r="E51" i="22"/>
  <c r="F51" i="22" s="1"/>
  <c r="G51" i="22" s="1"/>
  <c r="E50" i="22"/>
  <c r="F50" i="22" s="1"/>
  <c r="G50" i="22" s="1"/>
  <c r="E44" i="22"/>
  <c r="F44" i="22" s="1"/>
  <c r="G44" i="22" s="1"/>
  <c r="E43" i="22"/>
  <c r="F43" i="22" s="1"/>
  <c r="G43" i="22" s="1"/>
  <c r="E42" i="22"/>
  <c r="F42" i="22" s="1"/>
  <c r="G42" i="22" s="1"/>
  <c r="C41" i="22"/>
  <c r="C37" i="22" s="1"/>
  <c r="G41" i="22" l="1"/>
  <c r="G49" i="22"/>
  <c r="F49" i="22"/>
  <c r="F41" i="22"/>
  <c r="E11" i="13"/>
  <c r="H11" i="13" s="1"/>
  <c r="L11" i="13" s="1"/>
  <c r="C81" i="22" l="1"/>
  <c r="E83" i="22"/>
  <c r="F83" i="22" s="1"/>
  <c r="G83" i="22" s="1"/>
  <c r="C55" i="22"/>
  <c r="C11" i="22" l="1"/>
  <c r="F7" i="22"/>
  <c r="G7" i="22" s="1"/>
  <c r="F8" i="22"/>
  <c r="G8" i="22" s="1"/>
  <c r="F6" i="22"/>
  <c r="G6" i="22" s="1"/>
  <c r="E101" i="22" l="1"/>
  <c r="F101" i="22" s="1"/>
  <c r="G101" i="22" s="1"/>
  <c r="E100" i="22"/>
  <c r="F100" i="22" s="1"/>
  <c r="G100" i="22" s="1"/>
  <c r="E99" i="22"/>
  <c r="F99" i="22" s="1"/>
  <c r="C98" i="22"/>
  <c r="E97" i="22"/>
  <c r="F97" i="22" s="1"/>
  <c r="G97" i="22" s="1"/>
  <c r="E96" i="22"/>
  <c r="F96" i="22" s="1"/>
  <c r="C95" i="22"/>
  <c r="F98" i="22" l="1"/>
  <c r="F95" i="22"/>
  <c r="G96" i="22"/>
  <c r="G95" i="22" s="1"/>
  <c r="G99" i="22"/>
  <c r="G98" i="22" s="1"/>
  <c r="C19" i="13" l="1"/>
  <c r="E58" i="22"/>
  <c r="F58" i="22" s="1"/>
  <c r="G58" i="22" s="1"/>
  <c r="E57" i="22"/>
  <c r="F57" i="22" s="1"/>
  <c r="G57" i="22" s="1"/>
  <c r="E31" i="22"/>
  <c r="F31" i="22" s="1"/>
  <c r="G31" i="22" s="1"/>
  <c r="E89" i="22"/>
  <c r="F89" i="22" s="1"/>
  <c r="G89" i="22" s="1"/>
  <c r="E87" i="22"/>
  <c r="F87" i="22" s="1"/>
  <c r="G87" i="22" s="1"/>
  <c r="C69" i="22"/>
  <c r="E71" i="22"/>
  <c r="F71" i="22" s="1"/>
  <c r="G71" i="22" s="1"/>
  <c r="E32" i="22"/>
  <c r="F32" i="22" s="1"/>
  <c r="G32" i="22" s="1"/>
  <c r="E94" i="22" l="1"/>
  <c r="F94" i="22" s="1"/>
  <c r="G94" i="22" s="1"/>
  <c r="E93" i="22"/>
  <c r="F93" i="22" s="1"/>
  <c r="C92" i="22"/>
  <c r="C90" i="22" s="1"/>
  <c r="E91" i="22"/>
  <c r="F91" i="22" s="1"/>
  <c r="E86" i="22"/>
  <c r="F86" i="22" s="1"/>
  <c r="F85" i="22" s="1"/>
  <c r="E84" i="22"/>
  <c r="F84" i="22" s="1"/>
  <c r="G84" i="22" s="1"/>
  <c r="E82" i="22"/>
  <c r="F82" i="22" s="1"/>
  <c r="E80" i="22"/>
  <c r="F80" i="22" s="1"/>
  <c r="G80" i="22" s="1"/>
  <c r="E79" i="22"/>
  <c r="E78" i="22"/>
  <c r="F78" i="22" s="1"/>
  <c r="C77" i="22"/>
  <c r="C75" i="22" s="1"/>
  <c r="E76" i="22"/>
  <c r="F76" i="22" s="1"/>
  <c r="E74" i="22"/>
  <c r="F74" i="22" s="1"/>
  <c r="G74" i="22" s="1"/>
  <c r="E73" i="22"/>
  <c r="F73" i="22" s="1"/>
  <c r="G73" i="22" s="1"/>
  <c r="E72" i="22"/>
  <c r="F72" i="22" s="1"/>
  <c r="E70" i="22"/>
  <c r="F70" i="22" s="1"/>
  <c r="G70" i="22" s="1"/>
  <c r="E68" i="22"/>
  <c r="F68" i="22" s="1"/>
  <c r="G68" i="22" s="1"/>
  <c r="E67" i="22"/>
  <c r="F67" i="22" s="1"/>
  <c r="G67" i="22" s="1"/>
  <c r="E66" i="22"/>
  <c r="F66" i="22" s="1"/>
  <c r="G66" i="22" s="1"/>
  <c r="C65" i="22"/>
  <c r="E64" i="22"/>
  <c r="F64" i="22" s="1"/>
  <c r="G64" i="22" s="1"/>
  <c r="E63" i="22"/>
  <c r="F63" i="22" s="1"/>
  <c r="G63" i="22" s="1"/>
  <c r="E62" i="22"/>
  <c r="F62" i="22" s="1"/>
  <c r="G62" i="22" s="1"/>
  <c r="C61" i="22"/>
  <c r="C53" i="22" s="1"/>
  <c r="E60" i="22"/>
  <c r="F60" i="22" s="1"/>
  <c r="G60" i="22" s="1"/>
  <c r="E59" i="22"/>
  <c r="F59" i="22" s="1"/>
  <c r="G59" i="22" s="1"/>
  <c r="E56" i="22"/>
  <c r="F56" i="22" s="1"/>
  <c r="E54" i="22"/>
  <c r="F54" i="22" s="1"/>
  <c r="E48" i="22"/>
  <c r="F48" i="22" s="1"/>
  <c r="G48" i="22" s="1"/>
  <c r="E47" i="22"/>
  <c r="F47" i="22" s="1"/>
  <c r="G47" i="22" s="1"/>
  <c r="E46" i="22"/>
  <c r="F46" i="22" s="1"/>
  <c r="E40" i="22"/>
  <c r="F40" i="22" s="1"/>
  <c r="G40" i="22" s="1"/>
  <c r="E39" i="22"/>
  <c r="F39" i="22" s="1"/>
  <c r="G39" i="22" s="1"/>
  <c r="E38" i="22"/>
  <c r="F38" i="22" s="1"/>
  <c r="F37" i="22" s="1"/>
  <c r="E36" i="22"/>
  <c r="F36" i="22" s="1"/>
  <c r="G36" i="22" s="1"/>
  <c r="E35" i="22"/>
  <c r="F35" i="22" s="1"/>
  <c r="G35" i="22" s="1"/>
  <c r="E34" i="22"/>
  <c r="F34" i="22" s="1"/>
  <c r="C33" i="22"/>
  <c r="E30" i="22"/>
  <c r="F30" i="22" s="1"/>
  <c r="G30" i="22" s="1"/>
  <c r="E28" i="22"/>
  <c r="F28" i="22" s="1"/>
  <c r="G28" i="22" s="1"/>
  <c r="E27" i="22"/>
  <c r="F27" i="22" s="1"/>
  <c r="G27" i="22" s="1"/>
  <c r="E26" i="22"/>
  <c r="F26" i="22" s="1"/>
  <c r="C25" i="22"/>
  <c r="E24" i="22"/>
  <c r="F24" i="22" s="1"/>
  <c r="G24" i="22" s="1"/>
  <c r="E23" i="22"/>
  <c r="F23" i="22" s="1"/>
  <c r="G23" i="22" s="1"/>
  <c r="E22" i="22"/>
  <c r="F22" i="22" s="1"/>
  <c r="C21" i="22"/>
  <c r="C19" i="22" s="1"/>
  <c r="E20" i="22"/>
  <c r="F20" i="22" s="1"/>
  <c r="E18" i="22"/>
  <c r="F18" i="22" s="1"/>
  <c r="G18" i="22" s="1"/>
  <c r="E17" i="22"/>
  <c r="F17" i="22" s="1"/>
  <c r="G17" i="22" s="1"/>
  <c r="E16" i="22"/>
  <c r="F16" i="22" s="1"/>
  <c r="C15" i="22"/>
  <c r="C9" i="22" s="1"/>
  <c r="E14" i="22"/>
  <c r="F14" i="22" s="1"/>
  <c r="G14" i="22" s="1"/>
  <c r="E13" i="22"/>
  <c r="F13" i="22" s="1"/>
  <c r="G13" i="22" s="1"/>
  <c r="E12" i="22"/>
  <c r="F12" i="22" s="1"/>
  <c r="E10" i="22"/>
  <c r="F10" i="22" s="1"/>
  <c r="F45" i="22" l="1"/>
  <c r="F81" i="22"/>
  <c r="F79" i="22"/>
  <c r="G79" i="22" s="1"/>
  <c r="G56" i="22"/>
  <c r="G55" i="22" s="1"/>
  <c r="F55" i="22"/>
  <c r="G4" i="22"/>
  <c r="G12" i="22"/>
  <c r="G11" i="22" s="1"/>
  <c r="F11" i="22"/>
  <c r="C29" i="22"/>
  <c r="C3" i="22" s="1"/>
  <c r="G93" i="22"/>
  <c r="G92" i="22" s="1"/>
  <c r="F92" i="22"/>
  <c r="F90" i="22" s="1"/>
  <c r="F15" i="22"/>
  <c r="F21" i="22"/>
  <c r="F25" i="22"/>
  <c r="F69" i="22"/>
  <c r="G91" i="22"/>
  <c r="G78" i="22"/>
  <c r="F77" i="22"/>
  <c r="G22" i="22"/>
  <c r="G21" i="22" s="1"/>
  <c r="G61" i="22"/>
  <c r="G82" i="22"/>
  <c r="G81" i="22" s="1"/>
  <c r="G86" i="22"/>
  <c r="G85" i="22" s="1"/>
  <c r="G16" i="22"/>
  <c r="G15" i="22" s="1"/>
  <c r="G26" i="22"/>
  <c r="G25" i="22" s="1"/>
  <c r="G46" i="22"/>
  <c r="G45" i="22" s="1"/>
  <c r="G54" i="22"/>
  <c r="G72" i="22"/>
  <c r="G69" i="22" s="1"/>
  <c r="G76" i="22"/>
  <c r="G38" i="22"/>
  <c r="G37" i="22" s="1"/>
  <c r="G10" i="22"/>
  <c r="G20" i="22"/>
  <c r="G34" i="22"/>
  <c r="G33" i="22" s="1"/>
  <c r="F33" i="22"/>
  <c r="G65" i="22"/>
  <c r="F61" i="22"/>
  <c r="F65" i="22"/>
  <c r="F75" i="22" l="1"/>
  <c r="G53" i="22"/>
  <c r="G77" i="22"/>
  <c r="G75" i="22" s="1"/>
  <c r="F53" i="22"/>
  <c r="F9" i="22"/>
  <c r="F19" i="22"/>
  <c r="G9" i="22"/>
  <c r="G90" i="22"/>
  <c r="G19" i="22"/>
  <c r="F29" i="22"/>
  <c r="G29" i="22"/>
  <c r="G3" i="22" l="1"/>
  <c r="G209" i="12"/>
  <c r="F209" i="12"/>
  <c r="E209" i="12" l="1"/>
  <c r="E5" i="12" l="1"/>
  <c r="E8" i="13" l="1"/>
  <c r="H8" i="13" s="1"/>
  <c r="L8" i="13" s="1"/>
  <c r="E9" i="13"/>
  <c r="H9" i="13" s="1"/>
  <c r="L9" i="13" s="1"/>
  <c r="E10" i="13"/>
  <c r="H10" i="13" s="1"/>
  <c r="L10" i="13" s="1"/>
  <c r="E12" i="13"/>
  <c r="H12" i="13" s="1"/>
  <c r="L12" i="13" s="1"/>
  <c r="E13" i="13"/>
  <c r="H13" i="13" s="1"/>
  <c r="L13" i="13" s="1"/>
  <c r="E14" i="13"/>
  <c r="H14" i="13" s="1"/>
  <c r="L14" i="13" s="1"/>
  <c r="E15" i="13"/>
  <c r="H15" i="13" s="1"/>
  <c r="L15" i="13" s="1"/>
  <c r="E16" i="13"/>
  <c r="H16" i="13" s="1"/>
  <c r="L16" i="13" s="1"/>
  <c r="E17" i="13"/>
  <c r="H17" i="13" s="1"/>
  <c r="L17" i="13" s="1"/>
  <c r="E18" i="13"/>
  <c r="H18" i="13" s="1"/>
  <c r="L18" i="13" s="1"/>
  <c r="F30" i="12" l="1"/>
  <c r="E11" i="12" l="1"/>
  <c r="E7" i="13" l="1"/>
  <c r="H7" i="13" l="1"/>
  <c r="L7" i="13" s="1"/>
  <c r="L19" i="13" s="1"/>
  <c r="F19" i="13"/>
  <c r="G19" i="13"/>
  <c r="I19" i="13"/>
  <c r="J19" i="13"/>
  <c r="K19" i="13"/>
  <c r="H19" i="13" l="1"/>
  <c r="E6" i="12" l="1"/>
  <c r="B6" i="12" s="1"/>
  <c r="F10" i="12"/>
  <c r="G10" i="12"/>
  <c r="G9" i="12" s="1"/>
  <c r="E12" i="12"/>
  <c r="E13" i="12"/>
  <c r="E14" i="12"/>
  <c r="E15" i="12"/>
  <c r="E16" i="12"/>
  <c r="E17" i="12"/>
  <c r="F18" i="12"/>
  <c r="G18" i="12"/>
  <c r="E19" i="12"/>
  <c r="B19" i="12" s="1"/>
  <c r="E20" i="12"/>
  <c r="E22" i="12"/>
  <c r="G23" i="12"/>
  <c r="E25" i="12"/>
  <c r="E27" i="12"/>
  <c r="E28" i="12"/>
  <c r="E29" i="12"/>
  <c r="G30" i="12"/>
  <c r="B31" i="12"/>
  <c r="E32" i="12"/>
  <c r="E33" i="12"/>
  <c r="E34" i="12"/>
  <c r="B34" i="12" s="1"/>
  <c r="B35" i="12"/>
  <c r="E36" i="12"/>
  <c r="B36" i="12" s="1"/>
  <c r="E37" i="12"/>
  <c r="B37" i="12" s="1"/>
  <c r="E38" i="12"/>
  <c r="B38" i="12" s="1"/>
  <c r="E39" i="12"/>
  <c r="B39" i="12" s="1"/>
  <c r="E40" i="12"/>
  <c r="B40" i="12" s="1"/>
  <c r="E41" i="12"/>
  <c r="B41" i="12" s="1"/>
  <c r="F42" i="12"/>
  <c r="G42" i="12"/>
  <c r="E43" i="12"/>
  <c r="E44" i="12"/>
  <c r="E45" i="12"/>
  <c r="B45" i="12" s="1"/>
  <c r="E46" i="12"/>
  <c r="B46" i="12" s="1"/>
  <c r="E47" i="12"/>
  <c r="B47" i="12" s="1"/>
  <c r="B48" i="12"/>
  <c r="E49" i="12"/>
  <c r="E50" i="12"/>
  <c r="B50" i="12" s="1"/>
  <c r="E51" i="12"/>
  <c r="F52" i="12"/>
  <c r="G52" i="12"/>
  <c r="E53" i="12"/>
  <c r="E54" i="12"/>
  <c r="E55" i="12"/>
  <c r="E56" i="12"/>
  <c r="E57" i="12"/>
  <c r="E58" i="12"/>
  <c r="E59" i="12"/>
  <c r="E60" i="12"/>
  <c r="E61" i="12"/>
  <c r="B62" i="12"/>
  <c r="E63" i="12"/>
  <c r="E64" i="12"/>
  <c r="E65" i="12"/>
  <c r="B65" i="12" s="1"/>
  <c r="F66" i="12"/>
  <c r="G66" i="12"/>
  <c r="E67" i="12"/>
  <c r="E68" i="12"/>
  <c r="E69" i="12"/>
  <c r="E70" i="12"/>
  <c r="B70" i="12" s="1"/>
  <c r="E71" i="12"/>
  <c r="B71" i="12" s="1"/>
  <c r="E72" i="12"/>
  <c r="E73" i="12"/>
  <c r="F74" i="12"/>
  <c r="G74" i="12"/>
  <c r="E75" i="12"/>
  <c r="B75" i="12" s="1"/>
  <c r="E76" i="12"/>
  <c r="B76" i="12" s="1"/>
  <c r="E77" i="12"/>
  <c r="E78" i="12"/>
  <c r="B79" i="12"/>
  <c r="E80" i="12"/>
  <c r="B80" i="12" s="1"/>
  <c r="E81" i="12"/>
  <c r="E82" i="12"/>
  <c r="E83" i="12"/>
  <c r="B83" i="12" s="1"/>
  <c r="E84" i="12"/>
  <c r="B84" i="12" s="1"/>
  <c r="E85" i="12"/>
  <c r="E86" i="12"/>
  <c r="E87" i="12"/>
  <c r="B87" i="12" s="1"/>
  <c r="E88" i="12"/>
  <c r="B88" i="12" s="1"/>
  <c r="E89" i="12"/>
  <c r="F91" i="12"/>
  <c r="F90" i="12" s="1"/>
  <c r="G91" i="12"/>
  <c r="G90" i="12" s="1"/>
  <c r="E92" i="12"/>
  <c r="B92" i="12" s="1"/>
  <c r="E93" i="12"/>
  <c r="E94" i="12"/>
  <c r="E95" i="12"/>
  <c r="B95" i="12" s="1"/>
  <c r="E96" i="12"/>
  <c r="E97" i="12"/>
  <c r="F99" i="12"/>
  <c r="G99" i="12"/>
  <c r="E100" i="12"/>
  <c r="B100" i="12" s="1"/>
  <c r="E101" i="12"/>
  <c r="F102" i="12"/>
  <c r="G102" i="12"/>
  <c r="E103" i="12"/>
  <c r="B103" i="12" s="1"/>
  <c r="E104" i="12"/>
  <c r="E105" i="12"/>
  <c r="F107" i="12"/>
  <c r="G107" i="12"/>
  <c r="E108" i="12"/>
  <c r="E109" i="12"/>
  <c r="B109" i="12" s="1"/>
  <c r="F110" i="12"/>
  <c r="G110" i="12"/>
  <c r="E111" i="12"/>
  <c r="B111" i="12" s="1"/>
  <c r="E112" i="12"/>
  <c r="F115" i="12"/>
  <c r="G115" i="12"/>
  <c r="E116" i="12"/>
  <c r="E117" i="12"/>
  <c r="F119" i="12"/>
  <c r="G119" i="12"/>
  <c r="G118" i="12" s="1"/>
  <c r="E120" i="12"/>
  <c r="B120" i="12" s="1"/>
  <c r="E121" i="12"/>
  <c r="E122" i="12"/>
  <c r="F124" i="12"/>
  <c r="F123" i="12" s="1"/>
  <c r="G124" i="12"/>
  <c r="G123" i="12" s="1"/>
  <c r="E125" i="12"/>
  <c r="E126" i="12"/>
  <c r="E127" i="12"/>
  <c r="B127" i="12" s="1"/>
  <c r="E128" i="12"/>
  <c r="E129" i="12"/>
  <c r="B129" i="12" s="1"/>
  <c r="F131" i="12"/>
  <c r="G131" i="12"/>
  <c r="E132" i="12"/>
  <c r="E133" i="12"/>
  <c r="F135" i="12"/>
  <c r="F134" i="12" s="1"/>
  <c r="G135" i="12"/>
  <c r="E136" i="12"/>
  <c r="B136" i="12" s="1"/>
  <c r="E137" i="12"/>
  <c r="E138" i="12"/>
  <c r="E139" i="12"/>
  <c r="B139" i="12" s="1"/>
  <c r="F141" i="12"/>
  <c r="F140" i="12" s="1"/>
  <c r="G141" i="12"/>
  <c r="G140" i="12" s="1"/>
  <c r="E142" i="12"/>
  <c r="E143" i="12"/>
  <c r="B143" i="12" s="1"/>
  <c r="E144" i="12"/>
  <c r="B144" i="12" s="1"/>
  <c r="E145" i="12"/>
  <c r="B145" i="12" s="1"/>
  <c r="F147" i="12"/>
  <c r="G147" i="12"/>
  <c r="E148" i="12"/>
  <c r="B148" i="12" s="1"/>
  <c r="E149" i="12"/>
  <c r="B149" i="12" s="1"/>
  <c r="F150" i="12"/>
  <c r="G150" i="12"/>
  <c r="E151" i="12"/>
  <c r="B151" i="12" s="1"/>
  <c r="E152" i="12"/>
  <c r="F153" i="12"/>
  <c r="G153" i="12"/>
  <c r="E154" i="12"/>
  <c r="E155" i="12"/>
  <c r="F158" i="12"/>
  <c r="F157" i="12" s="1"/>
  <c r="G158" i="12"/>
  <c r="G157" i="12" s="1"/>
  <c r="E159" i="12"/>
  <c r="E160" i="12"/>
  <c r="E161" i="12"/>
  <c r="B161" i="12"/>
  <c r="E162" i="12"/>
  <c r="B162" i="12" s="1"/>
  <c r="E163" i="12"/>
  <c r="B163" i="12" s="1"/>
  <c r="E164" i="12"/>
  <c r="B164" i="12" s="1"/>
  <c r="F166" i="12"/>
  <c r="F165" i="12" s="1"/>
  <c r="G166" i="12"/>
  <c r="G165" i="12" s="1"/>
  <c r="E167" i="12"/>
  <c r="E168" i="12"/>
  <c r="E169" i="12"/>
  <c r="B169" i="12" s="1"/>
  <c r="E171" i="12"/>
  <c r="B171" i="12" s="1"/>
  <c r="E172" i="12"/>
  <c r="E173" i="12"/>
  <c r="E174" i="12"/>
  <c r="B174" i="12" s="1"/>
  <c r="E175" i="12"/>
  <c r="B175" i="12" s="1"/>
  <c r="E176" i="12"/>
  <c r="E177" i="12"/>
  <c r="E178" i="12"/>
  <c r="B178" i="12" s="1"/>
  <c r="E179" i="12"/>
  <c r="B179" i="12" s="1"/>
  <c r="E180" i="12"/>
  <c r="E181" i="12"/>
  <c r="E182" i="12"/>
  <c r="B182" i="12" s="1"/>
  <c r="E183" i="12"/>
  <c r="B183" i="12"/>
  <c r="E184" i="12"/>
  <c r="E185" i="12"/>
  <c r="F187" i="12"/>
  <c r="G187" i="12"/>
  <c r="G186" i="12" s="1"/>
  <c r="E188" i="12"/>
  <c r="E189" i="12"/>
  <c r="E190" i="12"/>
  <c r="E191" i="12"/>
  <c r="E195" i="12"/>
  <c r="E196" i="12"/>
  <c r="F197" i="12"/>
  <c r="G197" i="12"/>
  <c r="G194" i="12" s="1"/>
  <c r="E198" i="12"/>
  <c r="E199" i="12"/>
  <c r="E200" i="12"/>
  <c r="E201" i="12"/>
  <c r="B201" i="12" s="1"/>
  <c r="E202" i="12"/>
  <c r="B202" i="12" s="1"/>
  <c r="E203" i="12"/>
  <c r="B203" i="12" s="1"/>
  <c r="E204" i="12"/>
  <c r="E205" i="12"/>
  <c r="B205" i="12" s="1"/>
  <c r="E206" i="12"/>
  <c r="B206" i="12" s="1"/>
  <c r="E207" i="12"/>
  <c r="B207" i="12" s="1"/>
  <c r="E210" i="12"/>
  <c r="E211" i="12"/>
  <c r="B211" i="12" s="1"/>
  <c r="E212" i="12"/>
  <c r="E213" i="12"/>
  <c r="E214" i="12"/>
  <c r="E215" i="12"/>
  <c r="F216" i="12"/>
  <c r="F208" i="12" s="1"/>
  <c r="G216" i="12"/>
  <c r="E217" i="12"/>
  <c r="E218" i="12"/>
  <c r="E219" i="12"/>
  <c r="E220" i="12"/>
  <c r="B220" i="12" s="1"/>
  <c r="E221" i="12"/>
  <c r="E222" i="12"/>
  <c r="E223" i="12"/>
  <c r="E224" i="12"/>
  <c r="B224" i="12" s="1"/>
  <c r="E225" i="12"/>
  <c r="E226" i="12"/>
  <c r="E227" i="12"/>
  <c r="E228" i="12"/>
  <c r="B228" i="12" s="1"/>
  <c r="E229" i="12"/>
  <c r="E230" i="12"/>
  <c r="E231" i="12"/>
  <c r="E232" i="12"/>
  <c r="B232" i="12" s="1"/>
  <c r="E233" i="12"/>
  <c r="E234" i="12"/>
  <c r="E235" i="12"/>
  <c r="E236" i="12"/>
  <c r="B236" i="12" s="1"/>
  <c r="E237" i="12"/>
  <c r="F239" i="12"/>
  <c r="G239" i="12"/>
  <c r="E240" i="12"/>
  <c r="E241" i="12"/>
  <c r="F242" i="12"/>
  <c r="G242" i="12"/>
  <c r="E243" i="12"/>
  <c r="E244" i="12"/>
  <c r="E245" i="12"/>
  <c r="E246" i="12"/>
  <c r="E247" i="12"/>
  <c r="E248" i="12"/>
  <c r="E249" i="12"/>
  <c r="E250" i="12"/>
  <c r="E251" i="12"/>
  <c r="F252" i="12"/>
  <c r="G252" i="12"/>
  <c r="E253" i="12"/>
  <c r="E254" i="12"/>
  <c r="E255" i="12"/>
  <c r="E256" i="12"/>
  <c r="E257" i="12"/>
  <c r="E258" i="12"/>
  <c r="E260" i="12"/>
  <c r="E261" i="12"/>
  <c r="E262" i="12"/>
  <c r="E263" i="12"/>
  <c r="E264" i="12"/>
  <c r="F265" i="12"/>
  <c r="G265" i="12"/>
  <c r="E266" i="12"/>
  <c r="E267" i="12"/>
  <c r="F269" i="12"/>
  <c r="F268" i="12" s="1"/>
  <c r="G269" i="12"/>
  <c r="G268" i="12" s="1"/>
  <c r="G259" i="12" s="1"/>
  <c r="E270" i="12"/>
  <c r="E271" i="12"/>
  <c r="E272" i="12"/>
  <c r="E273" i="12"/>
  <c r="E274" i="12"/>
  <c r="E277" i="12"/>
  <c r="E278" i="12"/>
  <c r="E279" i="12"/>
  <c r="E280" i="12"/>
  <c r="F281" i="12"/>
  <c r="G281" i="12"/>
  <c r="E282" i="12"/>
  <c r="E283" i="12"/>
  <c r="F284" i="12"/>
  <c r="G284" i="12"/>
  <c r="E285" i="12"/>
  <c r="E286" i="12"/>
  <c r="E287" i="12"/>
  <c r="E288" i="12"/>
  <c r="E289" i="12"/>
  <c r="F290" i="12"/>
  <c r="G290" i="12"/>
  <c r="E291" i="12"/>
  <c r="E292" i="12"/>
  <c r="F293" i="12"/>
  <c r="G293" i="12"/>
  <c r="E294" i="12"/>
  <c r="E295" i="12"/>
  <c r="F297" i="12"/>
  <c r="G297" i="12"/>
  <c r="E298" i="12"/>
  <c r="E299" i="12"/>
  <c r="E300" i="12"/>
  <c r="E301" i="12"/>
  <c r="E302" i="12"/>
  <c r="F303" i="12"/>
  <c r="G303" i="12"/>
  <c r="E304" i="12"/>
  <c r="E305" i="12"/>
  <c r="F306" i="12"/>
  <c r="G306" i="12"/>
  <c r="E307" i="12"/>
  <c r="E308" i="12"/>
  <c r="E309" i="12"/>
  <c r="E310" i="12"/>
  <c r="E311" i="12"/>
  <c r="F312" i="12"/>
  <c r="G312" i="12"/>
  <c r="E313" i="12"/>
  <c r="E314" i="12"/>
  <c r="F315" i="12"/>
  <c r="G315" i="12"/>
  <c r="E316" i="12"/>
  <c r="E317" i="12"/>
  <c r="E320" i="12"/>
  <c r="E321" i="12"/>
  <c r="E322" i="12"/>
  <c r="F323" i="12"/>
  <c r="G323" i="12"/>
  <c r="E324" i="12"/>
  <c r="E325" i="12"/>
  <c r="F326" i="12"/>
  <c r="G326" i="12"/>
  <c r="E327" i="12"/>
  <c r="E328" i="12"/>
  <c r="E329" i="12"/>
  <c r="E330" i="12"/>
  <c r="E331" i="12"/>
  <c r="F332" i="12"/>
  <c r="G332" i="12"/>
  <c r="E333" i="12"/>
  <c r="E334" i="12"/>
  <c r="F335" i="12"/>
  <c r="E335" i="12" s="1"/>
  <c r="G335" i="12"/>
  <c r="E336" i="12"/>
  <c r="E337" i="12"/>
  <c r="E339" i="12"/>
  <c r="E340" i="12"/>
  <c r="E341" i="12"/>
  <c r="E342" i="12"/>
  <c r="F343" i="12"/>
  <c r="G343" i="12"/>
  <c r="E344" i="12"/>
  <c r="E345" i="12"/>
  <c r="F346" i="12"/>
  <c r="G346" i="12"/>
  <c r="E347" i="12"/>
  <c r="E348" i="12"/>
  <c r="E349" i="12"/>
  <c r="E350" i="12"/>
  <c r="E351" i="12"/>
  <c r="F352" i="12"/>
  <c r="G352" i="12"/>
  <c r="E353" i="12"/>
  <c r="E354" i="12"/>
  <c r="F355" i="12"/>
  <c r="G355" i="12"/>
  <c r="B340" i="12"/>
  <c r="E356" i="12"/>
  <c r="E357" i="12"/>
  <c r="E293" i="12" l="1"/>
  <c r="E284" i="12"/>
  <c r="E252" i="12"/>
  <c r="E110" i="12"/>
  <c r="E107" i="12"/>
  <c r="E355" i="12"/>
  <c r="B355" i="12" s="1"/>
  <c r="E306" i="12"/>
  <c r="G238" i="12"/>
  <c r="E238" i="12" s="1"/>
  <c r="E123" i="12"/>
  <c r="B123" i="12" s="1"/>
  <c r="E352" i="12"/>
  <c r="B352" i="12" s="1"/>
  <c r="E326" i="12"/>
  <c r="E10" i="12"/>
  <c r="B10" i="12" s="1"/>
  <c r="E242" i="12"/>
  <c r="E119" i="12"/>
  <c r="E290" i="12"/>
  <c r="E312" i="12"/>
  <c r="E303" i="12"/>
  <c r="E147" i="12"/>
  <c r="E216" i="12"/>
  <c r="E265" i="12"/>
  <c r="F238" i="12"/>
  <c r="B167" i="12"/>
  <c r="B132" i="12"/>
  <c r="E124" i="12"/>
  <c r="E115" i="12"/>
  <c r="B112" i="12"/>
  <c r="B97" i="12"/>
  <c r="E343" i="12"/>
  <c r="B237" i="12"/>
  <c r="B233" i="12"/>
  <c r="B229" i="12"/>
  <c r="B225" i="12"/>
  <c r="B221" i="12"/>
  <c r="B212" i="12"/>
  <c r="E187" i="12"/>
  <c r="F186" i="12"/>
  <c r="F156" i="12" s="1"/>
  <c r="E141" i="12"/>
  <c r="E131" i="12"/>
  <c r="B131" i="12" s="1"/>
  <c r="B126" i="12"/>
  <c r="F98" i="12"/>
  <c r="E99" i="12"/>
  <c r="B353" i="12"/>
  <c r="E323" i="12"/>
  <c r="F319" i="12"/>
  <c r="E315" i="12"/>
  <c r="G296" i="12"/>
  <c r="E281" i="12"/>
  <c r="B234" i="12"/>
  <c r="B230" i="12"/>
  <c r="B226" i="12"/>
  <c r="B222" i="12"/>
  <c r="B218" i="12"/>
  <c r="B213" i="12"/>
  <c r="F194" i="12"/>
  <c r="E194" i="12" s="1"/>
  <c r="E197" i="12"/>
  <c r="B181" i="12"/>
  <c r="B177" i="12"/>
  <c r="B173" i="12"/>
  <c r="B160" i="12"/>
  <c r="B152" i="12"/>
  <c r="G146" i="12"/>
  <c r="F118" i="12"/>
  <c r="E118" i="12" s="1"/>
  <c r="E140" i="12"/>
  <c r="B85" i="12"/>
  <c r="B77" i="12"/>
  <c r="B72" i="12"/>
  <c r="B63" i="12"/>
  <c r="B93" i="12"/>
  <c r="E90" i="12"/>
  <c r="B81" i="12"/>
  <c r="B68" i="12"/>
  <c r="G338" i="12"/>
  <c r="G319" i="12"/>
  <c r="E297" i="12"/>
  <c r="E239" i="12"/>
  <c r="B235" i="12"/>
  <c r="B231" i="12"/>
  <c r="B227" i="12"/>
  <c r="B223" i="12"/>
  <c r="B219" i="12"/>
  <c r="B214" i="12"/>
  <c r="G208" i="12"/>
  <c r="B204" i="12"/>
  <c r="B195" i="12"/>
  <c r="B189" i="12"/>
  <c r="B184" i="12"/>
  <c r="B180" i="12"/>
  <c r="B176" i="12"/>
  <c r="B172" i="12"/>
  <c r="B168" i="12"/>
  <c r="B155" i="12"/>
  <c r="B138" i="12"/>
  <c r="B133" i="12"/>
  <c r="G114" i="12"/>
  <c r="B94" i="12"/>
  <c r="E91" i="12"/>
  <c r="B91" i="12" s="1"/>
  <c r="B86" i="12"/>
  <c r="B82" i="12"/>
  <c r="B78" i="12"/>
  <c r="B73" i="12"/>
  <c r="B64" i="12"/>
  <c r="E52" i="12"/>
  <c r="B52" i="12" s="1"/>
  <c r="B32" i="12"/>
  <c r="B29" i="12"/>
  <c r="E18" i="12"/>
  <c r="B58" i="12"/>
  <c r="B54" i="12"/>
  <c r="B49" i="12"/>
  <c r="E42" i="12"/>
  <c r="B33" i="12"/>
  <c r="G26" i="12"/>
  <c r="G21" i="12" s="1"/>
  <c r="B20" i="12"/>
  <c r="G8" i="12"/>
  <c r="B51" i="12"/>
  <c r="B69" i="12"/>
  <c r="B217" i="12"/>
  <c r="B159" i="12"/>
  <c r="B22" i="12"/>
  <c r="B67" i="12"/>
  <c r="B5" i="12"/>
  <c r="B11" i="12"/>
  <c r="B357" i="12"/>
  <c r="B210" i="12"/>
  <c r="F296" i="12"/>
  <c r="E296" i="12" s="1"/>
  <c r="B197" i="12"/>
  <c r="B354" i="12"/>
  <c r="E268" i="12"/>
  <c r="F259" i="12"/>
  <c r="E259" i="12" s="1"/>
  <c r="B347" i="12"/>
  <c r="B191" i="12"/>
  <c r="B350" i="12"/>
  <c r="B356" i="12"/>
  <c r="B349" i="12"/>
  <c r="E346" i="12"/>
  <c r="B346" i="12" s="1"/>
  <c r="B343" i="12"/>
  <c r="E332" i="12"/>
  <c r="F276" i="12"/>
  <c r="B154" i="12"/>
  <c r="F338" i="12"/>
  <c r="E338" i="12" s="1"/>
  <c r="G276" i="12"/>
  <c r="B170" i="12"/>
  <c r="E153" i="12"/>
  <c r="B153" i="12" s="1"/>
  <c r="B209" i="12"/>
  <c r="B196" i="12"/>
  <c r="B141" i="12"/>
  <c r="B119" i="12"/>
  <c r="B215" i="12"/>
  <c r="E269" i="12"/>
  <c r="B216" i="12"/>
  <c r="B200" i="12"/>
  <c r="B199" i="12"/>
  <c r="B198" i="12"/>
  <c r="G156" i="12"/>
  <c r="F146" i="12"/>
  <c r="G134" i="12"/>
  <c r="G130" i="12" s="1"/>
  <c r="E135" i="12"/>
  <c r="E165" i="12"/>
  <c r="E157" i="12"/>
  <c r="B157" i="12" s="1"/>
  <c r="B137" i="12"/>
  <c r="B42" i="12"/>
  <c r="F26" i="12"/>
  <c r="E30" i="12"/>
  <c r="B27" i="12"/>
  <c r="E166" i="12"/>
  <c r="E158" i="12"/>
  <c r="B158" i="12" s="1"/>
  <c r="E150" i="12"/>
  <c r="B150" i="12" s="1"/>
  <c r="B147" i="12"/>
  <c r="B142" i="12"/>
  <c r="B107" i="12"/>
  <c r="E102" i="12"/>
  <c r="E66" i="12"/>
  <c r="B66" i="12" s="1"/>
  <c r="B59" i="12"/>
  <c r="B55" i="12"/>
  <c r="B60" i="12"/>
  <c r="B56" i="12"/>
  <c r="B128" i="12"/>
  <c r="B125" i="12"/>
  <c r="B121" i="12"/>
  <c r="B110" i="12"/>
  <c r="B108" i="12"/>
  <c r="G98" i="12"/>
  <c r="E74" i="12"/>
  <c r="B74" i="12" s="1"/>
  <c r="B61" i="12"/>
  <c r="B57" i="12"/>
  <c r="B53" i="12"/>
  <c r="B28" i="12"/>
  <c r="F130" i="12"/>
  <c r="E130" i="12" s="1"/>
  <c r="F9" i="12"/>
  <c r="G193" i="12" l="1"/>
  <c r="G192" i="12" s="1"/>
  <c r="G318" i="12"/>
  <c r="E319" i="12"/>
  <c r="G113" i="12"/>
  <c r="G106" i="12" s="1"/>
  <c r="G7" i="12" s="1"/>
  <c r="E186" i="12"/>
  <c r="E98" i="12"/>
  <c r="E208" i="12"/>
  <c r="B208" i="12" s="1"/>
  <c r="F193" i="12"/>
  <c r="E193" i="12" s="1"/>
  <c r="G275" i="12"/>
  <c r="B124" i="12"/>
  <c r="E146" i="12"/>
  <c r="B146" i="12" s="1"/>
  <c r="F114" i="12"/>
  <c r="F113" i="12" s="1"/>
  <c r="E134" i="12"/>
  <c r="B135" i="12"/>
  <c r="B166" i="12"/>
  <c r="B30" i="12"/>
  <c r="E9" i="12"/>
  <c r="F8" i="12"/>
  <c r="B334" i="12"/>
  <c r="B194" i="12"/>
  <c r="E26" i="12"/>
  <c r="B186" i="12"/>
  <c r="E276" i="12"/>
  <c r="F275" i="12"/>
  <c r="E275" i="12" s="1"/>
  <c r="B188" i="12"/>
  <c r="B185" i="12"/>
  <c r="F318" i="12"/>
  <c r="B344" i="12"/>
  <c r="B18" i="12"/>
  <c r="E156" i="12"/>
  <c r="B337" i="12"/>
  <c r="B351" i="12"/>
  <c r="E318" i="12" l="1"/>
  <c r="G4" i="12"/>
  <c r="F192" i="12"/>
  <c r="E192" i="12" s="1"/>
  <c r="E114" i="12"/>
  <c r="B341" i="12"/>
  <c r="E113" i="12"/>
  <c r="F106" i="12"/>
  <c r="B348" i="12"/>
  <c r="B331" i="12"/>
  <c r="B26" i="12"/>
  <c r="E8" i="12"/>
  <c r="B192" i="12" l="1"/>
  <c r="B345" i="12"/>
  <c r="B338" i="12"/>
  <c r="B140" i="12"/>
  <c r="B328" i="12"/>
  <c r="E106" i="12"/>
  <c r="B165" i="12"/>
  <c r="B156" i="12"/>
  <c r="B325" i="12" l="1"/>
  <c r="B335" i="12"/>
  <c r="B342" i="12"/>
  <c r="B322" i="12" l="1"/>
  <c r="B332" i="12"/>
  <c r="B339" i="12"/>
  <c r="B130" i="12" l="1"/>
  <c r="B134" i="12"/>
  <c r="B336" i="12"/>
  <c r="B329" i="12"/>
  <c r="B319" i="12"/>
  <c r="B316" i="12" l="1"/>
  <c r="B333" i="12"/>
  <c r="B326" i="12"/>
  <c r="B313" i="12" l="1"/>
  <c r="B330" i="12"/>
  <c r="B323" i="12"/>
  <c r="B327" i="12" l="1"/>
  <c r="B320" i="12"/>
  <c r="B310" i="12"/>
  <c r="B118" i="12" l="1"/>
  <c r="B122" i="12"/>
  <c r="B317" i="12"/>
  <c r="B307" i="12"/>
  <c r="B324" i="12"/>
  <c r="B321" i="12" l="1"/>
  <c r="B314" i="12"/>
  <c r="B43" i="12"/>
  <c r="B304" i="12"/>
  <c r="B113" i="12" l="1"/>
  <c r="B116" i="12"/>
  <c r="B311" i="12"/>
  <c r="B301" i="12"/>
  <c r="B318" i="12"/>
  <c r="B44" i="12" l="1"/>
  <c r="B315" i="12"/>
  <c r="B308" i="12"/>
  <c r="B298" i="12"/>
  <c r="B295" i="12" l="1"/>
  <c r="B305" i="12"/>
  <c r="B312" i="12"/>
  <c r="B302" i="12" l="1"/>
  <c r="B114" i="12"/>
  <c r="B117" i="12"/>
  <c r="B115" i="12"/>
  <c r="B309" i="12"/>
  <c r="B292" i="12"/>
  <c r="B289" i="12" l="1"/>
  <c r="B306" i="12"/>
  <c r="B104" i="12"/>
  <c r="B102" i="12"/>
  <c r="B299" i="12"/>
  <c r="B25" i="12" l="1"/>
  <c r="B296" i="12"/>
  <c r="B303" i="12"/>
  <c r="B98" i="12"/>
  <c r="B101" i="12"/>
  <c r="B286" i="12"/>
  <c r="B12" i="12" l="1"/>
  <c r="B15" i="12"/>
  <c r="B99" i="12"/>
  <c r="B300" i="12"/>
  <c r="B283" i="12"/>
  <c r="B293" i="12"/>
  <c r="B105" i="12"/>
  <c r="B280" i="12" l="1"/>
  <c r="B290" i="12"/>
  <c r="B297" i="12"/>
  <c r="B287" i="12" l="1"/>
  <c r="B294" i="12"/>
  <c r="B106" i="12"/>
  <c r="B277" i="12"/>
  <c r="B89" i="12"/>
  <c r="B274" i="12" l="1"/>
  <c r="B13" i="12"/>
  <c r="B16" i="12"/>
  <c r="B284" i="12"/>
  <c r="B291" i="12"/>
  <c r="B288" i="12" l="1"/>
  <c r="B90" i="12"/>
  <c r="B96" i="12"/>
  <c r="B281" i="12"/>
  <c r="B271" i="12"/>
  <c r="B268" i="12" l="1"/>
  <c r="B278" i="12"/>
  <c r="B14" i="12"/>
  <c r="B17" i="12"/>
  <c r="B9" i="12"/>
  <c r="B285" i="12"/>
  <c r="B275" i="12" l="1"/>
  <c r="B282" i="12"/>
  <c r="B265" i="12"/>
  <c r="B8" i="12" l="1"/>
  <c r="B279" i="12"/>
  <c r="B262" i="12"/>
  <c r="B272" i="12"/>
  <c r="B259" i="12" l="1"/>
  <c r="B269" i="12"/>
  <c r="B276" i="12"/>
  <c r="B266" i="12" l="1"/>
  <c r="B273" i="12"/>
  <c r="B256" i="12"/>
  <c r="B270" i="12" l="1"/>
  <c r="B253" i="12"/>
  <c r="B263" i="12"/>
  <c r="B250" i="12" l="1"/>
  <c r="B260" i="12"/>
  <c r="B267" i="12"/>
  <c r="B257" i="12" l="1"/>
  <c r="B264" i="12"/>
  <c r="B247" i="12"/>
  <c r="B261" i="12" l="1"/>
  <c r="B244" i="12"/>
  <c r="B254" i="12"/>
  <c r="B241" i="12" l="1"/>
  <c r="B251" i="12"/>
  <c r="B258" i="12"/>
  <c r="B248" i="12" l="1"/>
  <c r="B255" i="12"/>
  <c r="B238" i="12"/>
  <c r="B252" i="12" l="1"/>
  <c r="B193" i="12"/>
  <c r="B245" i="12"/>
  <c r="B187" i="12" l="1"/>
  <c r="B190" i="12"/>
  <c r="B239" i="12"/>
  <c r="B242" i="12"/>
  <c r="B249" i="12"/>
  <c r="B246" i="12" l="1"/>
  <c r="B240" i="12" l="1"/>
  <c r="B243" i="12"/>
  <c r="E24" i="12" l="1"/>
  <c r="B24" i="12" s="1"/>
  <c r="F23" i="12"/>
  <c r="F21" i="12" l="1"/>
  <c r="F7" i="12" s="1"/>
  <c r="F4" i="12" s="1"/>
  <c r="E23" i="12"/>
  <c r="E4" i="12" l="1"/>
  <c r="B4" i="12" s="1"/>
  <c r="B23" i="12"/>
  <c r="E21" i="12"/>
  <c r="E7" i="12" l="1"/>
  <c r="B7" i="12" s="1"/>
  <c r="B21" i="12"/>
</calcChain>
</file>

<file path=xl/sharedStrings.xml><?xml version="1.0" encoding="utf-8"?>
<sst xmlns="http://schemas.openxmlformats.org/spreadsheetml/2006/main" count="883" uniqueCount="712">
  <si>
    <t>N</t>
  </si>
  <si>
    <t>შტატით გათვალიწინებული თანამდებობების დასახელება</t>
  </si>
  <si>
    <t>2021 წლის გეგმა (ზღვრული მოცულობის ფარგლებში)</t>
  </si>
  <si>
    <t>რაოდენობა</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</si>
  <si>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</si>
  <si>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</si>
  <si>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</si>
  <si>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</si>
  <si>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</si>
  <si>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</si>
  <si>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</si>
  <si>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</si>
  <si>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</si>
  <si>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პრემია</t>
  </si>
  <si>
    <t>ჰონორარი</t>
  </si>
  <si>
    <t>სულ შრომის ანაზღაურება</t>
  </si>
  <si>
    <t>დირექტორი</t>
  </si>
  <si>
    <t>დეპარტამენტის უფროსი</t>
  </si>
  <si>
    <t>სამმართველოს უფროსი</t>
  </si>
  <si>
    <t>მთავარი სპეციალისტი</t>
  </si>
  <si>
    <t>უფროსი სპეციალისტი</t>
  </si>
  <si>
    <t>სულ</t>
  </si>
  <si>
    <t>დანართი N3</t>
  </si>
  <si>
    <t>ინფორმაცია მოსამსახურეთა რიცხოვნობისა და შრომის ანაზღაურების შესახებ</t>
  </si>
  <si>
    <t>დირექტორის მოადგილე</t>
  </si>
  <si>
    <t xml:space="preserve"> საშტატო ნუსხა და სახელფასო ფონდი</t>
  </si>
  <si>
    <t xml:space="preserve">შტატით გათვალისწინებული თანამდებობის დასახელება  </t>
  </si>
  <si>
    <t xml:space="preserve"> რაოდენობა</t>
  </si>
  <si>
    <t>თანამდებობრივი სარგოს კოეფიციენტი ერთ ერთეულზე</t>
  </si>
  <si>
    <t>თანამდებობრივი სარგო თვეში ერთ ერთეულზე</t>
  </si>
  <si>
    <t>სულ თანამდებობრივი სარგო თვეში</t>
  </si>
  <si>
    <t>სულ თანამდებობრივი სარგო წელიწადში</t>
  </si>
  <si>
    <t>სულ წლიური შრომის ანაზღაურება</t>
  </si>
  <si>
    <t>ხელმძღვანელობა</t>
  </si>
  <si>
    <t>I</t>
  </si>
  <si>
    <t>ინსპექტორი</t>
  </si>
  <si>
    <t>II</t>
  </si>
  <si>
    <t>III</t>
  </si>
  <si>
    <t>IV</t>
  </si>
  <si>
    <t>სამართლებრივი უზრუნველყოფის დეპარტამენტი</t>
  </si>
  <si>
    <t>V</t>
  </si>
  <si>
    <t>მონიტორინგისა და ზედამხედველობის დეპარტამენტი</t>
  </si>
  <si>
    <t>ადმინისტრაციული დეპარტამენტი</t>
  </si>
  <si>
    <t>საფინანსო-ეკონომიკური დეპარტამენტი</t>
  </si>
  <si>
    <t>4,000,000.00 ლარი</t>
  </si>
  <si>
    <t>დირექტორის  მოადგილე</t>
  </si>
  <si>
    <t>შრომის უსაფრთხოების სპეციალისტის აკრედიტებულ პროგრამაზე ზედამხედველობის ცენტრი</t>
  </si>
  <si>
    <t>პროგრამული კოდი</t>
  </si>
  <si>
    <t>დასახელება</t>
  </si>
  <si>
    <t xml:space="preserve">2021 წლის გეგმა ჭერის ფარგლებში </t>
  </si>
  <si>
    <t>საბიუჯეტო სახსრები</t>
  </si>
  <si>
    <t>საკუთარი სახსრები</t>
  </si>
  <si>
    <t>m</t>
  </si>
  <si>
    <t>შტატით გათვალისწინებული მომუშავეთა რიცხოვნობა</t>
  </si>
  <si>
    <t>შრომითი ხელშეკრულებით დასაქმებულ პირთა რიცხოვნობა</t>
  </si>
  <si>
    <t>ხარჯები</t>
  </si>
  <si>
    <t>2.1</t>
  </si>
  <si>
    <t>შრომის ანაზღაურება</t>
  </si>
  <si>
    <t>2.1.1</t>
  </si>
  <si>
    <t>ხელფასები</t>
  </si>
  <si>
    <t>2.1.1.1</t>
  </si>
  <si>
    <t>ხელფასები ფულადი ფორმით</t>
  </si>
  <si>
    <t>2.1.1.1.1</t>
  </si>
  <si>
    <t>2.1.1.1.2</t>
  </si>
  <si>
    <t>2.1.1.1.3</t>
  </si>
  <si>
    <t>ჯილდო/პრემია</t>
  </si>
  <si>
    <t>2.1.1.1.4</t>
  </si>
  <si>
    <t>2.1.1.1.5</t>
  </si>
  <si>
    <t>2.1.1.1.6</t>
  </si>
  <si>
    <t>2.1.1.2</t>
  </si>
  <si>
    <t>ხელფასები სასაქონლო ფორმით</t>
  </si>
  <si>
    <t>2.1.2</t>
  </si>
  <si>
    <t>სოციალური შენატანები</t>
  </si>
  <si>
    <t>2.1.2.1</t>
  </si>
  <si>
    <t>ფაქტიური სოციალური შენატანები</t>
  </si>
  <si>
    <t>2.1.2.2</t>
  </si>
  <si>
    <t>დარიცხული სოციალური შენატანები</t>
  </si>
  <si>
    <t>2.2</t>
  </si>
  <si>
    <t>საქონელი და მომსახურება</t>
  </si>
  <si>
    <t>2.2.1</t>
  </si>
  <si>
    <t>შრომითი ხელშეკრულებით დასაქმებულ პირთა ანაზღაურება</t>
  </si>
  <si>
    <t>2.2.2</t>
  </si>
  <si>
    <t>მივლინება</t>
  </si>
  <si>
    <t>2.2.2.1</t>
  </si>
  <si>
    <t>მივლინება ქვეყნის შიგნით</t>
  </si>
  <si>
    <t>2.2.2.2</t>
  </si>
  <si>
    <t>მივლინება ქვეყნის გარეთ</t>
  </si>
  <si>
    <t>2.2.3</t>
  </si>
  <si>
    <t>ოფისის ხარჯები</t>
  </si>
  <si>
    <t>2.2.3.1</t>
  </si>
  <si>
    <t>საკანცელარიო , საწერ-სახაზავი ქაღალდის, საბუღალტრო ბლანკების, ბიულეტენების, საკანცელარიო წიგნების და სხვა ანალოგიური მასალების შეძენა</t>
  </si>
  <si>
    <t>2.2.3.2</t>
  </si>
  <si>
    <t>კომპიუტერული პროგრამების შეძენის და განახლების ხარჯი</t>
  </si>
  <si>
    <t>2.2.3.3</t>
  </si>
  <si>
    <t>ნორმატიული აქტების, საცნობარო და სპეციალური ლიტერატურის, ჟურნალ-გაზეთების შეძენა და ყველა სახის საგამომცემლო-სასტამბო (არაძირითადი საქმიანობის) ხარჯი</t>
  </si>
  <si>
    <t>2.2.3.4</t>
  </si>
  <si>
    <t>მცირეფასიანი საოფისე ტექნიკის შეძენა და დამონტაჟების /დემონტაჟის ხარჯი</t>
  </si>
  <si>
    <t>2.2.3.4.1</t>
  </si>
  <si>
    <t>ტელევიზორი</t>
  </si>
  <si>
    <t>2.2.3.4.2</t>
  </si>
  <si>
    <t>მაცივარი</t>
  </si>
  <si>
    <t>2.2.3.4.3</t>
  </si>
  <si>
    <t>კომპიუტერული ტექნიკა</t>
  </si>
  <si>
    <t>2.2.3.4.4</t>
  </si>
  <si>
    <t>ასლგადამღები</t>
  </si>
  <si>
    <t>2.2.3.4.5</t>
  </si>
  <si>
    <t>კარტრიჯების შეძენა და დატუმბვა</t>
  </si>
  <si>
    <t>2.2.3.4.6</t>
  </si>
  <si>
    <t>ფოტო-ვიდეო-აუდიო აპარატურა</t>
  </si>
  <si>
    <t>2.2.3.4.7</t>
  </si>
  <si>
    <t>მობილური ტელეფონი</t>
  </si>
  <si>
    <t>2.2.3.4.8</t>
  </si>
  <si>
    <t>ტელეფონის, ფაქსის აპარატი</t>
  </si>
  <si>
    <t>2.2.3.4.9</t>
  </si>
  <si>
    <t>მუსიკალური ინსტრუმენტი</t>
  </si>
  <si>
    <t>2.2.3.4.10</t>
  </si>
  <si>
    <t>გამათბობელი და გამაგრილებელი ტექნიკა</t>
  </si>
  <si>
    <t>2.2.3.4.11</t>
  </si>
  <si>
    <t>სხვა მცირეფასიანი საოფისე ტექნიკის შეძენასა და დამონტაჟებასთან/დემონტაჟთან დაკავშირებული ხარჯი</t>
  </si>
  <si>
    <t>2.2.3.5</t>
  </si>
  <si>
    <t>საოფისე ინვენტარის შეძენა და დამონტაჟების ხარჯი</t>
  </si>
  <si>
    <t>2.2.3.5.1</t>
  </si>
  <si>
    <t>საოფისე ავეჯი</t>
  </si>
  <si>
    <t>2.2.3.5.2</t>
  </si>
  <si>
    <t>რბილი ავეჯი</t>
  </si>
  <si>
    <t>2.2.3.5.3</t>
  </si>
  <si>
    <t>სხვა საოფისე მცირეფასიანი ინვენტარის შეძენასა და დამონტაჟებასთან დაკავშირებული ხარჯი</t>
  </si>
  <si>
    <t>2.2.3.6</t>
  </si>
  <si>
    <t>ოფისისათვის საჭირო საგნებისა და მასალების შეძენის ხარჯი</t>
  </si>
  <si>
    <t>2.2.3.7</t>
  </si>
  <si>
    <t>რეცხვის, ქიმწმენდისა და სანიტარული საგნების შეძენის ხარჯი</t>
  </si>
  <si>
    <t>2.2.3.8</t>
  </si>
  <si>
    <t>შენობა-ნაგებობების და მათი მიმდებარე ტერიტორიების მიმდინარე რემონტის ხარჯი</t>
  </si>
  <si>
    <t>2.2.3.9</t>
  </si>
  <si>
    <t>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t>
  </si>
  <si>
    <t>2.2.3.10</t>
  </si>
  <si>
    <t>კავშირგაბმულობის ხარჯი</t>
  </si>
  <si>
    <t>2.2.3.11</t>
  </si>
  <si>
    <t>საფოსტო მომსახურების ხარჯი</t>
  </si>
  <si>
    <t>2.2.3.12</t>
  </si>
  <si>
    <t>კომუნალური ხარჯი</t>
  </si>
  <si>
    <t>2.2.3.12.1</t>
  </si>
  <si>
    <t>ელექტროენერგიის ხარჯი</t>
  </si>
  <si>
    <t>2.2.3.12.2</t>
  </si>
  <si>
    <t>წყლის ხარჯი</t>
  </si>
  <si>
    <t>2.2.3.12.3</t>
  </si>
  <si>
    <t>ბუნებრივი და თხევადი აირის ხარჯი</t>
  </si>
  <si>
    <t>2.2.3.12.4</t>
  </si>
  <si>
    <t>კანალიზაციისა და ასინილიზაციის ხარჯი</t>
  </si>
  <si>
    <t>2.2.3.12.5</t>
  </si>
  <si>
    <t>გათბობისა და გათბობის მიზნით სხვა საწვავისა და ნედლეულის, ასევე გენერატორის საწვავის შეძენის ხარჯი</t>
  </si>
  <si>
    <t>2.2.3.12.6</t>
  </si>
  <si>
    <t>შენობა-ნაგებობების და მათი მიმდებარე ტერიტორიების მოვლა/დასუფთავების ხარჯი</t>
  </si>
  <si>
    <t>2.2.3.12.7</t>
  </si>
  <si>
    <t>სამსახურებრივ მოვალეობასთან დაკავშირებული ბინით სარგებლობის კომუნალური ხარჯი</t>
  </si>
  <si>
    <t>2.2.3.13</t>
  </si>
  <si>
    <t>სამსახურებრივი ცხოველების მოვლა-შენახვასთან და აღკაზმულობასთან დაკავშირებული ხარჯი</t>
  </si>
  <si>
    <t>2.2.3.14</t>
  </si>
  <si>
    <t>ოფისის ხარჯი რომელიც არ არის კლასიფიცირებული</t>
  </si>
  <si>
    <t>2.2.4</t>
  </si>
  <si>
    <t xml:space="preserve">წარმომადგენლობითი ხარჯები </t>
  </si>
  <si>
    <t>2.2.5</t>
  </si>
  <si>
    <t xml:space="preserve">კვების ხარჯები </t>
  </si>
  <si>
    <t>2.2.6</t>
  </si>
  <si>
    <t>სამედიცინო ხარჯები</t>
  </si>
  <si>
    <t>2.2.7</t>
  </si>
  <si>
    <t xml:space="preserve">რბილი ინვენტარისა და უნიფორმის შეძენის და პირად ჰიგიენასთან დაკავშირებული ხარჯები </t>
  </si>
  <si>
    <t>2.2.8</t>
  </si>
  <si>
    <t xml:space="preserve">ტრანსპორტის, ტექნიკისა და იარაღის ექსპლოატაციისა და მოვლა-შენახვის ხარჯები </t>
  </si>
  <si>
    <t>2.2.8.1</t>
  </si>
  <si>
    <t>საწვავ/საპოხი მასალების შეძენის ხარჯი</t>
  </si>
  <si>
    <t>2.2.8.2</t>
  </si>
  <si>
    <t>მიმდინარე რემონტის ხარჯი</t>
  </si>
  <si>
    <t>2.2.8.3</t>
  </si>
  <si>
    <t>ექსპლოატაციის,  მოვლა-შენახვისა და სათადარიგო ნაწილების შეძენის ხარჯი</t>
  </si>
  <si>
    <t>2.2.8.4</t>
  </si>
  <si>
    <t>ტრანსპორტის დაქირავების (გადაზიდვა-გადაყვანის) ხარჯი</t>
  </si>
  <si>
    <t>2.2.8.5</t>
  </si>
  <si>
    <t>მცირეფასიანი ინსტრუმენტებისა და ხელსაწყოების შეძენა შენახვის ხარჯი</t>
  </si>
  <si>
    <t>2.2.8.6</t>
  </si>
  <si>
    <t>ტრანსპორტის, ტექნიკისა და იარაღის ექსპლოატაციის და მოვლა-შენახვის არაკლასიფიცირებული ხარჯები</t>
  </si>
  <si>
    <t>2.2.9</t>
  </si>
  <si>
    <t>სამხედრო ტექნიკისა და ტყვია-წამლის შეძენის ხარჯები</t>
  </si>
  <si>
    <t>2.2.10</t>
  </si>
  <si>
    <t xml:space="preserve">სხვა დანარჩენი საქონელი და მომსახურება </t>
  </si>
  <si>
    <t>2.2.10.1</t>
  </si>
  <si>
    <t>ბანკის მომსახურების ხარჯი</t>
  </si>
  <si>
    <t>2.2.10.2</t>
  </si>
  <si>
    <t>დიპლომატიური დაწესებულებების შენახვისა და ატაშატის ხარჯი</t>
  </si>
  <si>
    <t>2.2.10.3</t>
  </si>
  <si>
    <t>ექსპერტიზის და შემოწმებების ხარჯი</t>
  </si>
  <si>
    <t>2.2.10.4</t>
  </si>
  <si>
    <t>კადრების მომზადება-გადამზადებასთან, კვალიფიკაციის ამაღლებასა და სტაჟირებასთან დაკავშირებული ხარჯი</t>
  </si>
  <si>
    <t>2.2.10.5</t>
  </si>
  <si>
    <t>რეკლამის ხარჯი</t>
  </si>
  <si>
    <t>2.2.10.6</t>
  </si>
  <si>
    <t>სესიების, კონფერენციების, ყრილობების, სემინარების და სხვა სამუშაო შეხვედრების ორგანიზების ხარჯი</t>
  </si>
  <si>
    <t>2.2.10.7</t>
  </si>
  <si>
    <t>საკონსულტაციო, სანოტარო, თარჯიმნის და თარგმნის მომსახურების ხარჯი</t>
  </si>
  <si>
    <t>2.2.10.8</t>
  </si>
  <si>
    <t>აუდიტორიული მომსახურების ხარჯი</t>
  </si>
  <si>
    <t>2.2.10.9</t>
  </si>
  <si>
    <t>საარქივო მომსახურების ხარჯი</t>
  </si>
  <si>
    <t>2.2.10.10</t>
  </si>
  <si>
    <t>შენობა-ნაგებობების დაცვის ხარჯი</t>
  </si>
  <si>
    <t>2.2.10.11</t>
  </si>
  <si>
    <t>ბინის ქირა</t>
  </si>
  <si>
    <t>2.2.10.12</t>
  </si>
  <si>
    <t>კულტურული, სპორტული, საგანმანათლებლო და საგამოფენო ღონისძიებების ხარჯები</t>
  </si>
  <si>
    <t>2.2.10.13</t>
  </si>
  <si>
    <t>მაუწყებლობის ხარჯები</t>
  </si>
  <si>
    <t>2.2.10.14</t>
  </si>
  <si>
    <t>სხვა დანარჩენ საქონელსა და მომსახურებაზე გაწეული დანარჩენი ხარჯი</t>
  </si>
  <si>
    <t>2.3</t>
  </si>
  <si>
    <t>ძირითადი კაპიტალის მოხმარება</t>
  </si>
  <si>
    <t>2.4</t>
  </si>
  <si>
    <t>პროცენტი</t>
  </si>
  <si>
    <t>2.4.1</t>
  </si>
  <si>
    <t>საგარეო ვალდებულებებზე</t>
  </si>
  <si>
    <t>2.4.1.1</t>
  </si>
  <si>
    <t>ორმხრივ კრედიტორებზე</t>
  </si>
  <si>
    <t>2.4.1.2</t>
  </si>
  <si>
    <t>მრავალმხრივ კრედიტორებზე</t>
  </si>
  <si>
    <t>2.4.1.3</t>
  </si>
  <si>
    <t>კომერციულ ორგანიზაციებზე</t>
  </si>
  <si>
    <t>2.4.1.4</t>
  </si>
  <si>
    <t>სხვა საგარეო ვალდებულებებზე</t>
  </si>
  <si>
    <t>2.4.2</t>
  </si>
  <si>
    <t>საშინაო ერთეულებზე გარდა სახელმწიფო ერთეულებისა</t>
  </si>
  <si>
    <t>2.4.3</t>
  </si>
  <si>
    <t>სახელმწიფო ერთეულებიდან აღებულ საშინაო ვალდებულებებზე</t>
  </si>
  <si>
    <t>2.5</t>
  </si>
  <si>
    <t>სუბსიდიები</t>
  </si>
  <si>
    <t>2.5.1</t>
  </si>
  <si>
    <t>სახელმწიფო საწაარმოებს</t>
  </si>
  <si>
    <t>2.5.1.1</t>
  </si>
  <si>
    <t>სახელმწიფო არაფინანსური საწარმოები</t>
  </si>
  <si>
    <t>2.5.1.2</t>
  </si>
  <si>
    <t>სახელმწიფო ფინანსური საწარმოები</t>
  </si>
  <si>
    <t>2.5.2</t>
  </si>
  <si>
    <t>კერძო საწარმოებს</t>
  </si>
  <si>
    <t>2.5.2.1</t>
  </si>
  <si>
    <t>კერძო არაფინანსური საწარმოები</t>
  </si>
  <si>
    <t>კერძო ფინანსური საწარმოები</t>
  </si>
  <si>
    <t>2.5.3</t>
  </si>
  <si>
    <t>სხვა სექტორებს</t>
  </si>
  <si>
    <t>გრანტები</t>
  </si>
  <si>
    <t>2.6.1</t>
  </si>
  <si>
    <t>გრანტები უცხო სახელმწიფოთა მთავრობებს</t>
  </si>
  <si>
    <t>2.6.1.1</t>
  </si>
  <si>
    <t>მიმდინარე</t>
  </si>
  <si>
    <t>2.6.1.2</t>
  </si>
  <si>
    <t>კაპიტალური</t>
  </si>
  <si>
    <t>2.6.2</t>
  </si>
  <si>
    <t>გრანტები საერთაშორისო ორგანიზაციებს</t>
  </si>
  <si>
    <t>2.6.2.1</t>
  </si>
  <si>
    <t>2.6.2.2</t>
  </si>
  <si>
    <t>2.6.3</t>
  </si>
  <si>
    <t>გრანტები სხვა დონის სახელმწიფო ერთეულებს</t>
  </si>
  <si>
    <t>2.6.3.1</t>
  </si>
  <si>
    <t>2.6.3.1.1</t>
  </si>
  <si>
    <t>გრანტები ცენტრალურ ბიუჯეტს</t>
  </si>
  <si>
    <t>2.6.3.1.1.1</t>
  </si>
  <si>
    <t>გრანტები სახელმწიფო ბიუჯეტს</t>
  </si>
  <si>
    <t>2.6.3.1.1.2</t>
  </si>
  <si>
    <t>გრანტები ცენტრალური ბიუჯეტის სსიპ(ებ)-ს/ა(ა)იპ(ებ)-ს</t>
  </si>
  <si>
    <t>2.6.3.1.2</t>
  </si>
  <si>
    <t>გრანტები ავტონომიური რესპუბლიკის ერთიან ბიუჯეტს</t>
  </si>
  <si>
    <t>2.6.3.1.2.1</t>
  </si>
  <si>
    <t>გრანტები ავტონომიური რესპუბლიკის რესპუბლიკურ ბიუჯეტს</t>
  </si>
  <si>
    <t>2.6.3.1.2.1.1</t>
  </si>
  <si>
    <t>სპეციალური ტრანსფერი</t>
  </si>
  <si>
    <t>2.6.3.1.2.1.2</t>
  </si>
  <si>
    <t>სხვა</t>
  </si>
  <si>
    <t>2.6.3.1.2.2</t>
  </si>
  <si>
    <t>გრანტები ავტონომიური რესპუბლიკის სსიპ(ებ)-ს/ა(ა)იპ(ბ)-ს</t>
  </si>
  <si>
    <t>2.6.3.1.3</t>
  </si>
  <si>
    <t>გრანტები ერთიან მუნიციპალურ ბიუჯეტს</t>
  </si>
  <si>
    <t>2.6.3.1.3.1</t>
  </si>
  <si>
    <t>გრანტები თვითმმართველი ერთეულის ბიუჯეტს</t>
  </si>
  <si>
    <t>2.6.3.1.3.1.1</t>
  </si>
  <si>
    <t>გათანაბრებითი ტრანსფერი</t>
  </si>
  <si>
    <t>2.6.3.1.3.1.2</t>
  </si>
  <si>
    <t>მიზნობრივი ტრანსფერი</t>
  </si>
  <si>
    <t>2.6.3.1.3.1.3</t>
  </si>
  <si>
    <t>2.6.3.1.3.1.4</t>
  </si>
  <si>
    <t>2.6.3.1.3.2</t>
  </si>
  <si>
    <t>გრანტები თვითმმართველი ერთეულის სსიპ(ებ)-ს/ა(ა)იპ(ბ)-ს</t>
  </si>
  <si>
    <t>2.6.3.2</t>
  </si>
  <si>
    <t>2.6.3.2.1</t>
  </si>
  <si>
    <t>2.6.3.2.1.1</t>
  </si>
  <si>
    <t>2.6.3.2.1.2</t>
  </si>
  <si>
    <t>2.6.3.2.2</t>
  </si>
  <si>
    <t>2.6.3.2.2.1</t>
  </si>
  <si>
    <t>2.6.3.2.2.1.1</t>
  </si>
  <si>
    <t>2.6.3.2.2.1.2</t>
  </si>
  <si>
    <t>კაპიტალური ტრანსფერი</t>
  </si>
  <si>
    <t>2.6.3.2.2.1.3</t>
  </si>
  <si>
    <t>2.6.3.2.2.2</t>
  </si>
  <si>
    <t>2.6.3.2.3</t>
  </si>
  <si>
    <t>2.6.3.2.3.1</t>
  </si>
  <si>
    <t>2.6.3.2.3.1.1</t>
  </si>
  <si>
    <t>2.6.3.2.3.1.2</t>
  </si>
  <si>
    <t>2.6.3.2.3.1.3</t>
  </si>
  <si>
    <t>2.6.3.2.3.2</t>
  </si>
  <si>
    <t>სოციალური უზრუნველყოფა</t>
  </si>
  <si>
    <t>2.7.1</t>
  </si>
  <si>
    <t>სოციალური დაზღვევა</t>
  </si>
  <si>
    <t>2.7.1.1</t>
  </si>
  <si>
    <t>ფულადი ფორმით</t>
  </si>
  <si>
    <t>2.7.1.2</t>
  </si>
  <si>
    <t>სასაქონლო ფორმით</t>
  </si>
  <si>
    <t>2.7.2</t>
  </si>
  <si>
    <t>სოციალური დახმარება</t>
  </si>
  <si>
    <t>2.7.2.1</t>
  </si>
  <si>
    <t>2.7.2.2</t>
  </si>
  <si>
    <t>2.7.3</t>
  </si>
  <si>
    <t>დამქირავებლის მიერ გაწეული სოციალური დახმარება</t>
  </si>
  <si>
    <t>2.7.3.1</t>
  </si>
  <si>
    <t>2.7.3.2</t>
  </si>
  <si>
    <t>სხვა ხარჯები</t>
  </si>
  <si>
    <t>2.8.1</t>
  </si>
  <si>
    <t>ქონებასთან დაკავშირებული ხარჯები, გარდა პროცენტისა</t>
  </si>
  <si>
    <t>2.8.1.1</t>
  </si>
  <si>
    <t>დივიდენდები</t>
  </si>
  <si>
    <t>2.8.1.1.1</t>
  </si>
  <si>
    <t>არარეზიდენტებს</t>
  </si>
  <si>
    <t>2.8.1.1.2</t>
  </si>
  <si>
    <t>რეზიდენტებს</t>
  </si>
  <si>
    <t>2.8.1.2</t>
  </si>
  <si>
    <t>კვაზი-კორპორაციების მიერ გადახდილი მოგება</t>
  </si>
  <si>
    <t>2.8.1.3</t>
  </si>
  <si>
    <t>ინვესტირებულ საკუთრებაზე გადახდილი სარგებელი</t>
  </si>
  <si>
    <t>2.8.1.4</t>
  </si>
  <si>
    <t>რენტა</t>
  </si>
  <si>
    <t>2.8.1.5</t>
  </si>
  <si>
    <t>ხარჯები რეინვესტირებულ პირდაპირ უცხოურ ინვესტიციებზე</t>
  </si>
  <si>
    <t>2.8.2</t>
  </si>
  <si>
    <t xml:space="preserve">ტრანსფერები, რომელიც სხვაგან არ არის კლასიფიცირებული </t>
  </si>
  <si>
    <t>2.8.2.1</t>
  </si>
  <si>
    <t>სხვადასმიმდინარე ტრანსფერები, რომელიც სხვაგან არ არის კლასიფიცირებული</t>
  </si>
  <si>
    <t>2.8.2.1.1</t>
  </si>
  <si>
    <t>სასამართლოებისა და სხვა კვაზი-სასამართლო ორგანოების გადაწყვეტილებით დაკისრებული სააღსრულებო ხარჯი</t>
  </si>
  <si>
    <t>2.8.2.1.2</t>
  </si>
  <si>
    <t>შენობა-ნაგებობების დაზღვევის ხარჯი</t>
  </si>
  <si>
    <t>2.8.2.1.3</t>
  </si>
  <si>
    <t>დანადგარების დაზღვევის ხარჯი</t>
  </si>
  <si>
    <t>2.8.2.1.4</t>
  </si>
  <si>
    <t>სატრანსპორტო საშუალებების დაზღვევის ხარჯი</t>
  </si>
  <si>
    <t>2.8.2.1.5</t>
  </si>
  <si>
    <t>პერსონალის დაზღვევის ხარჯი</t>
  </si>
  <si>
    <t>2.8.2.1.6</t>
  </si>
  <si>
    <t>დაზღვევის სხვა ხარჯები</t>
  </si>
  <si>
    <t>2.8.2.1.7</t>
  </si>
  <si>
    <t xml:space="preserve">მოსწავლეთა ვაუჩერების ხარჯი </t>
  </si>
  <si>
    <t>2.8.2.1.8</t>
  </si>
  <si>
    <t>სახელმწიფო სასწავლო გრანტების ხარჯი</t>
  </si>
  <si>
    <t>2.8.2.1.9</t>
  </si>
  <si>
    <t>სახელმწიფო სასწავლო სტიპენდიების ხარჯი</t>
  </si>
  <si>
    <t>2.8.2.1.10</t>
  </si>
  <si>
    <t>პრეზიდენტის სახელობის გრანტების ხარჯი</t>
  </si>
  <si>
    <t>2.8.2.1.11</t>
  </si>
  <si>
    <t>პრეზიდენტის სახელობის სტიპენდიების ხარჯი</t>
  </si>
  <si>
    <t>2.8.2.1.12</t>
  </si>
  <si>
    <t>პრეზიდენტის სახელობის სამეცნიერო გრანტების ხარჯი</t>
  </si>
  <si>
    <t>2.8.2.1.13</t>
  </si>
  <si>
    <t>სხვა სახელობის სტიპენდიებისა და გრანტების ხარჯი</t>
  </si>
  <si>
    <t>2.8.2.1.14</t>
  </si>
  <si>
    <t>სტიქიური უბედურებების შედეგად მიყენებული ზიანის ხარჯი</t>
  </si>
  <si>
    <t>2.8.2.1.15</t>
  </si>
  <si>
    <t>გადასახადები (გარდა საშემომოსავლო და საქონლის ღირებულებაში აღრიცხული დღგ-ისა)</t>
  </si>
  <si>
    <t>2.8.2.1.16</t>
  </si>
  <si>
    <t>მოსაკრებლები</t>
  </si>
  <si>
    <t>2.8.2.1.17</t>
  </si>
  <si>
    <t>საკომისიოები</t>
  </si>
  <si>
    <t>2.8.2.1.18</t>
  </si>
  <si>
    <t xml:space="preserve">სხვა დანარჩენი მიმდინარე ტრანსფერები, რომელიც სხვაგან არ არის კლასიფიცირებული </t>
  </si>
  <si>
    <t>2.8.2.2</t>
  </si>
  <si>
    <t>კაპიტალური ტრანსფერები, რომელიც სხვაგან არ არის კლასიფიცირებული</t>
  </si>
  <si>
    <t>2.8.3</t>
  </si>
  <si>
    <t>დაზღვევის (სიცოცხლის დაზღვევის გარდა) და სტანდარტული გარანტიის სქემით გადასახდელი  პრემიები, გადახდები და მოთხოვნები</t>
  </si>
  <si>
    <t>2.8.3.1</t>
  </si>
  <si>
    <t xml:space="preserve">სადაზღვევო პრემიები, ჩარიცხვები და მოთხოვნები </t>
  </si>
  <si>
    <t>2.8.3.1.1</t>
  </si>
  <si>
    <t xml:space="preserve">სადაზღვევო პრემიები </t>
  </si>
  <si>
    <t>2.8.3.1.2</t>
  </si>
  <si>
    <t xml:space="preserve">სტანდარტული გარანტიის სქემის გადახდები </t>
  </si>
  <si>
    <t>2.8.3.1.3</t>
  </si>
  <si>
    <t xml:space="preserve">მიმდინარე მოთხოვნები  </t>
  </si>
  <si>
    <t>2.8.3.2</t>
  </si>
  <si>
    <t>კაპიტალური მოთხოვნები</t>
  </si>
  <si>
    <t>არაფინანსური აქტივები</t>
  </si>
  <si>
    <t>ძირითადი აქტივები</t>
  </si>
  <si>
    <t>31.1.1</t>
  </si>
  <si>
    <t xml:space="preserve">შენობა ნაგებობები </t>
  </si>
  <si>
    <t>31.1.1.1</t>
  </si>
  <si>
    <t>საცხოვრებელი შენობები</t>
  </si>
  <si>
    <t>31.1.1.2</t>
  </si>
  <si>
    <t>არასაცხოვრებელი შენობები</t>
  </si>
  <si>
    <t>31.1.1.3</t>
  </si>
  <si>
    <t>სხვა ნაგებობები</t>
  </si>
  <si>
    <t>31.1.1.3.1</t>
  </si>
  <si>
    <t>საგზაო მაგისტრალები</t>
  </si>
  <si>
    <t>31.1.1.3.2</t>
  </si>
  <si>
    <t>ქუჩები</t>
  </si>
  <si>
    <t>31.1.1.3.3</t>
  </si>
  <si>
    <t>გზები</t>
  </si>
  <si>
    <t>31.1.1.3.4</t>
  </si>
  <si>
    <t>ხიდები</t>
  </si>
  <si>
    <t>31.1.1.3.5</t>
  </si>
  <si>
    <t>გვირაბები</t>
  </si>
  <si>
    <t>31.1.1.3.6</t>
  </si>
  <si>
    <t>საკანალიზაციო და წყლის მომარაგების სისტემები</t>
  </si>
  <si>
    <t>31.1.1.3.7</t>
  </si>
  <si>
    <t>ელექტროგადამცემი ხაზები</t>
  </si>
  <si>
    <t>31.1.1.3.8</t>
  </si>
  <si>
    <t>მილსადენები</t>
  </si>
  <si>
    <t>31.1.1.3.9</t>
  </si>
  <si>
    <t>სხვა ნაგებობები რომელიც არ არის კლასიფიცირებული</t>
  </si>
  <si>
    <t>31.1.1.4</t>
  </si>
  <si>
    <t>მიწის გაუმჯობესება</t>
  </si>
  <si>
    <t>31.1.2</t>
  </si>
  <si>
    <t xml:space="preserve">მანქანა დანადგარები და ინვენტარი </t>
  </si>
  <si>
    <t>31.1.2.1</t>
  </si>
  <si>
    <t>სატრანსპორტო საშუალებები</t>
  </si>
  <si>
    <t>31.2.1.1</t>
  </si>
  <si>
    <t>სატვირთო ავტომობილი</t>
  </si>
  <si>
    <t>31.2.1.2</t>
  </si>
  <si>
    <t>მაღალი გამავლობის მსუბუქი ავტომობილი</t>
  </si>
  <si>
    <t>31.2.1.3</t>
  </si>
  <si>
    <t>მსუბუქი ავტომობილი</t>
  </si>
  <si>
    <t>31.2.1.4</t>
  </si>
  <si>
    <t>ტრაქტორები, კომბაინები და სხვა სასოფლო-სამეურნეო ტექნიკა</t>
  </si>
  <si>
    <t>31.2.1.5</t>
  </si>
  <si>
    <t>ბულდოზერები და სხვა დანარჩენი სპეციალური ტექნიკა</t>
  </si>
  <si>
    <t>31.2.1.6</t>
  </si>
  <si>
    <t>სხვა სატრანსპორტო საშუალებები</t>
  </si>
  <si>
    <t>31.1.2.2</t>
  </si>
  <si>
    <t>სხვა მანქანა-დანადგარები და ინვენტარი სატრანსპორტო საშუალებების გარდა</t>
  </si>
  <si>
    <t>31.1.2.2.1</t>
  </si>
  <si>
    <t>საინფორმაციო, კომპიუტერული, სატელეკომუნიკაციო და სხვა დანადგარები, ავეჯი და აღჭურვა </t>
  </si>
  <si>
    <t>31.1.2.2.1.1</t>
  </si>
  <si>
    <t>31.1.2.2.1.2</t>
  </si>
  <si>
    <t>31.1.2.2.1.3</t>
  </si>
  <si>
    <t>კომპიუტერი</t>
  </si>
  <si>
    <t>31.1.2.2.1.4</t>
  </si>
  <si>
    <t>31.1.2.2.1.5</t>
  </si>
  <si>
    <t>პრინტერი, სკანერი, ასლგადამღები</t>
  </si>
  <si>
    <t>31.1.2.2.1.6</t>
  </si>
  <si>
    <t>უწყვეტი კვების წყარო</t>
  </si>
  <si>
    <t>31.1.2.2.1.7</t>
  </si>
  <si>
    <t>ხმის ჩამწერი აპარატურა</t>
  </si>
  <si>
    <t>31.1.2.2.1.8</t>
  </si>
  <si>
    <t>ფოტოაპარატი</t>
  </si>
  <si>
    <t>31.1.2.2.1.9</t>
  </si>
  <si>
    <t>ვიდეო-აუდიო აპარატურა</t>
  </si>
  <si>
    <t>31.1.2.2.1.10</t>
  </si>
  <si>
    <t>31.1.2.2.1.11</t>
  </si>
  <si>
    <t>მუსიკალური ინსტრუმენტები</t>
  </si>
  <si>
    <t>31.1.2.2.1.12</t>
  </si>
  <si>
    <t>სამედიცინო აპარატურა და ხელსაწყოები</t>
  </si>
  <si>
    <t>31.1.2.2.1.13</t>
  </si>
  <si>
    <t>ოპტიკური ხელსაწყო</t>
  </si>
  <si>
    <t>31.1.2.2.1.14</t>
  </si>
  <si>
    <t>ავეჯი</t>
  </si>
  <si>
    <t>31.1.2.2.1.15</t>
  </si>
  <si>
    <t>31.1.2.2.1.16</t>
  </si>
  <si>
    <t>მაჯის და სხვა ტიპის საათი</t>
  </si>
  <si>
    <t>31.1.2.2.1.17</t>
  </si>
  <si>
    <t>სპორტული საქონელი</t>
  </si>
  <si>
    <t>31.1.2.2.1.18</t>
  </si>
  <si>
    <t>ნახატი, ქანდაკება, ხელოვნების სხვა ნიმუშები, ანტიკვარიატი და ძვირადღირებული კოლექციები</t>
  </si>
  <si>
    <t>31.1.2.2.1.19</t>
  </si>
  <si>
    <t>კოსტიუმები</t>
  </si>
  <si>
    <t>31.1.2.2.2</t>
  </si>
  <si>
    <t>სხვა მანქანა-დანადგარები და ინვენტარი, რომელიც არ არის კლასიფიცირებული</t>
  </si>
  <si>
    <t>31.1.3</t>
  </si>
  <si>
    <t>სხვა ძირითადი აქტივები</t>
  </si>
  <si>
    <t>31.1.3.1</t>
  </si>
  <si>
    <t xml:space="preserve">კულტივირებული აქტივები </t>
  </si>
  <si>
    <t>31.1.3.1.1</t>
  </si>
  <si>
    <t xml:space="preserve">ცხოველური რესურსები </t>
  </si>
  <si>
    <t>31.1.3.1.2</t>
  </si>
  <si>
    <t>მცენარეები, ხეები და ნარგავები</t>
  </si>
  <si>
    <t>31.1.3.2</t>
  </si>
  <si>
    <t>ინტელექტუალური საკუთრების პროდუქტები</t>
  </si>
  <si>
    <t>31.1.3.2.1</t>
  </si>
  <si>
    <t>მეცნიერული კვლევები და განვითარება</t>
  </si>
  <si>
    <t>31.1.3.2.2</t>
  </si>
  <si>
    <t>წიაღისეულის მოპოვება და შეფასებები</t>
  </si>
  <si>
    <t>31.1.3.2.3</t>
  </si>
  <si>
    <t>კომპიუტერული პროგრამები და მონაცემთა ბაზები</t>
  </si>
  <si>
    <t>31.1.3.2.3.1</t>
  </si>
  <si>
    <t>კომპიუტერული პროგრამები</t>
  </si>
  <si>
    <t>31.1.3.2.3.2</t>
  </si>
  <si>
    <t>მონაცემთა ბაზები</t>
  </si>
  <si>
    <t>31.1.3.2.4</t>
  </si>
  <si>
    <t>გასართობი, ლიტერატურული და მხატვრული ორიგინალი ნიმუშები</t>
  </si>
  <si>
    <t>31.1.3.2.5</t>
  </si>
  <si>
    <t>სხვა ინტელექტუალური და საკუთრების პროდუქტები</t>
  </si>
  <si>
    <t>31.1.3.3</t>
  </si>
  <si>
    <t>არაწარმოებული აქტივების საკუთრების უფლების გადაცემის ხარჯები (მიწის გარდა)</t>
  </si>
  <si>
    <t>31.1.4</t>
  </si>
  <si>
    <t>სამხედრო იარაღის სისტემები</t>
  </si>
  <si>
    <t>31.2</t>
  </si>
  <si>
    <t xml:space="preserve">მატერიალური მარაგები </t>
  </si>
  <si>
    <t>31.2.1</t>
  </si>
  <si>
    <t>ნედლეული და მასალები</t>
  </si>
  <si>
    <t>31.2.2</t>
  </si>
  <si>
    <t>დაუმთავრებელი წარმოება</t>
  </si>
  <si>
    <t>31.2.3</t>
  </si>
  <si>
    <t>მზა პროდუქცია</t>
  </si>
  <si>
    <t>31.2.4</t>
  </si>
  <si>
    <t>შემდგომი რეალიზაციისათვის შეძენილი საქონელი</t>
  </si>
  <si>
    <t>31.2.5</t>
  </si>
  <si>
    <t>სამხედრო მარაგები</t>
  </si>
  <si>
    <t>ფასეულობები</t>
  </si>
  <si>
    <t xml:space="preserve">არაწარმოებული აქტივები </t>
  </si>
  <si>
    <t>31.4.1</t>
  </si>
  <si>
    <t>მიწა</t>
  </si>
  <si>
    <t>31.4.2</t>
  </si>
  <si>
    <t>წიაღისეული</t>
  </si>
  <si>
    <t>31.4.3</t>
  </si>
  <si>
    <t>სხვა ბუნებრივი აქტივები</t>
  </si>
  <si>
    <t>31.4.3.1</t>
  </si>
  <si>
    <t>არაკულტივირებული ბიოლოგიური რესურსები</t>
  </si>
  <si>
    <t>31.4.3.2</t>
  </si>
  <si>
    <t>წყლის რესურსები</t>
  </si>
  <si>
    <t>31.4.3.3</t>
  </si>
  <si>
    <t>31.4.3.3.1</t>
  </si>
  <si>
    <t>რადიოსიხშირული სპექტრით სარგებლობის ლიცენზია</t>
  </si>
  <si>
    <t>31.4.3.3.2</t>
  </si>
  <si>
    <t>ბუნებრივი აქტივები, რომლებიც სხვაგან არ არის კლასიფიცირებული</t>
  </si>
  <si>
    <t>31.4.4</t>
  </si>
  <si>
    <t>არაწარმოებული არამატერიალური აქტივები</t>
  </si>
  <si>
    <t>31.4.4.1</t>
  </si>
  <si>
    <t>ხელშეკრულებები, იჯარა და ლიცენზიები</t>
  </si>
  <si>
    <t>31.4.4.1.1</t>
  </si>
  <si>
    <t>ლიზინგის ხელშეკრულებები, რომელიც იყიდება ბაზარზე</t>
  </si>
  <si>
    <t>31.4.4.1.2</t>
  </si>
  <si>
    <t>ბუნებრივი რესურსების გამოყენების ნებართვები</t>
  </si>
  <si>
    <t>31.4.4.1.3</t>
  </si>
  <si>
    <t>სპეციფიკური საქმიანობის განხორციელიების ნებართვები</t>
  </si>
  <si>
    <t>31.4.4.1.4</t>
  </si>
  <si>
    <t xml:space="preserve">საქონლისა და მომსახურების მომავალში ექსკლუზიურად წარმოების უფლება </t>
  </si>
  <si>
    <t>31.4.4.2</t>
  </si>
  <si>
    <t>გუდვილი და მარკეტინგული აქტივები</t>
  </si>
  <si>
    <t>ფინანსური აქტივები</t>
  </si>
  <si>
    <t>საშინაო დებიტორები</t>
  </si>
  <si>
    <t>32.1.1</t>
  </si>
  <si>
    <t>ნასესხობის სპეციალური უფლება (SDR)</t>
  </si>
  <si>
    <t>32.1.2</t>
  </si>
  <si>
    <t xml:space="preserve">ვალუტა და დეპოზიტები </t>
  </si>
  <si>
    <t>32.1.3</t>
  </si>
  <si>
    <t xml:space="preserve">ფასიანი ქაღალდები, გარდა აქციებისა </t>
  </si>
  <si>
    <t>32.1.4</t>
  </si>
  <si>
    <t xml:space="preserve">სესხები </t>
  </si>
  <si>
    <t>32.1.5</t>
  </si>
  <si>
    <t xml:space="preserve">აქციები და სხვა კაპიტალი </t>
  </si>
  <si>
    <t>32.1.5.1</t>
  </si>
  <si>
    <t>აქციები და წილები</t>
  </si>
  <si>
    <t>32.1.5.2</t>
  </si>
  <si>
    <t>სხვა საინვესტიციო ფონდების წილები</t>
  </si>
  <si>
    <t>32.1.6</t>
  </si>
  <si>
    <t>დაზღვევა, პენსიები და სტანდარტული გარანტიის სქემები</t>
  </si>
  <si>
    <t>32.1.6.1</t>
  </si>
  <si>
    <t>სადაზღვევო ტექნიკური რეზერვები სიცოცხლის დაზღვევის გარდა</t>
  </si>
  <si>
    <t>32.1.6.2</t>
  </si>
  <si>
    <t>სიცოცხლის დაზღვევა და ანუიტეტის უფლებები</t>
  </si>
  <si>
    <t>32.1.6.3</t>
  </si>
  <si>
    <t>საპენსიო შენატანები</t>
  </si>
  <si>
    <t>32.1.6.4</t>
  </si>
  <si>
    <t>საპენსიო ფონდების საჩივრები მენეჯერების მიმართ</t>
  </si>
  <si>
    <t>32.1.6.5</t>
  </si>
  <si>
    <t xml:space="preserve">სტანდარტული გარანტიის სქემების მოთხოვნები </t>
  </si>
  <si>
    <t>32.1.7</t>
  </si>
  <si>
    <t>წარმოებული ფინანსური ინსტრუმენტები და თანამშრომელთა ოფციონები აქციებზე</t>
  </si>
  <si>
    <t>32.1.7.1</t>
  </si>
  <si>
    <t>წარმოებული ფინანსური ინსტრუმენტები</t>
  </si>
  <si>
    <t>32.1.7.2</t>
  </si>
  <si>
    <t>თანამშრომელთა ოფციონები აქციებზე</t>
  </si>
  <si>
    <t>32.1.8</t>
  </si>
  <si>
    <t>სხვა დებიტორული დავალიანებები</t>
  </si>
  <si>
    <t>32.1.8.1</t>
  </si>
  <si>
    <t>სავაჭრო კრედიტები და ავანსები</t>
  </si>
  <si>
    <t>32.1.8.2</t>
  </si>
  <si>
    <t>სხვა დანარჩენი დებიტორული დავალიანებები</t>
  </si>
  <si>
    <t>საგარეო დებიტორები</t>
  </si>
  <si>
    <t>32.2.1</t>
  </si>
  <si>
    <t>მონეტარული ოქრო და ნასესხობის სპეციალური უფლება (SDR)</t>
  </si>
  <si>
    <t>32.2.1.1</t>
  </si>
  <si>
    <t>მონეტარული ოქრო</t>
  </si>
  <si>
    <t>32.2.1.2</t>
  </si>
  <si>
    <t>ნასესხობის სპეციალური უფლება</t>
  </si>
  <si>
    <t>32.2.2</t>
  </si>
  <si>
    <t>32.2.3</t>
  </si>
  <si>
    <t>32.2.4</t>
  </si>
  <si>
    <t>სესხები</t>
  </si>
  <si>
    <t>32.2.5</t>
  </si>
  <si>
    <t>აქციები და სხვა კაპიტალი</t>
  </si>
  <si>
    <t>32.2.5.1</t>
  </si>
  <si>
    <t>32.2.5.2</t>
  </si>
  <si>
    <t>32.2.6</t>
  </si>
  <si>
    <t xml:space="preserve">დაზღვევა, პენსიები და სტანდარტული გარანტიის სქემები 
</t>
  </si>
  <si>
    <t>32.2.6.1</t>
  </si>
  <si>
    <t>32.2.6.2</t>
  </si>
  <si>
    <t>32.2.6.3</t>
  </si>
  <si>
    <t>32.2.6.4</t>
  </si>
  <si>
    <t>32.2.6.5</t>
  </si>
  <si>
    <t xml:space="preserve">სტანდარტული გარანტიის სქემების მოთხოვნების უზრუნველყოფა </t>
  </si>
  <si>
    <t>32.2.7</t>
  </si>
  <si>
    <t>32.2.7.1</t>
  </si>
  <si>
    <t>32.2.7.2</t>
  </si>
  <si>
    <t>32.2.8</t>
  </si>
  <si>
    <t>ვალდებულებები</t>
  </si>
  <si>
    <t>საშინაო კრედიტორები</t>
  </si>
  <si>
    <t>33.1.2</t>
  </si>
  <si>
    <t>33.1.3</t>
  </si>
  <si>
    <t>ფასიანი ქაღალდები, გარდა აქციებისა</t>
  </si>
  <si>
    <t>33.1.4</t>
  </si>
  <si>
    <t>33.1.5</t>
  </si>
  <si>
    <t>33.1.5.1</t>
  </si>
  <si>
    <t>33.1.5.2</t>
  </si>
  <si>
    <t>საინვესტიციო ფონდებში წილები</t>
  </si>
  <si>
    <t>33.1.6</t>
  </si>
  <si>
    <t>33.1.6.1</t>
  </si>
  <si>
    <t>33.1.6.2</t>
  </si>
  <si>
    <t>33.1.6.3</t>
  </si>
  <si>
    <t>საპენსიო შენატანები(უფლებები)</t>
  </si>
  <si>
    <t>33.1.6.4</t>
  </si>
  <si>
    <t>33.1.6.5</t>
  </si>
  <si>
    <t>33.1.7</t>
  </si>
  <si>
    <t>წარმოებული ფინასური ინსტრუმენტები და თანამშრომელთა ოფციონები აქციებზე</t>
  </si>
  <si>
    <t>33.1.7.1</t>
  </si>
  <si>
    <t>33.1.7.2</t>
  </si>
  <si>
    <t>33.1.8</t>
  </si>
  <si>
    <t>სხვა კრედიტორული დავალიანებები</t>
  </si>
  <si>
    <t>33.1.8.1</t>
  </si>
  <si>
    <t>33.1.8.2</t>
  </si>
  <si>
    <t>სხვა დანარჩენი კრედიტორული დავალიანებები</t>
  </si>
  <si>
    <t>საგარეო კრედიტორები</t>
  </si>
  <si>
    <t>33.2.1</t>
  </si>
  <si>
    <t>33.2.2</t>
  </si>
  <si>
    <t>ვალუტა და დეპოზიტები</t>
  </si>
  <si>
    <t>33.2.3</t>
  </si>
  <si>
    <t>33.2.4</t>
  </si>
  <si>
    <t>33.2.5</t>
  </si>
  <si>
    <t>33.2.5.1</t>
  </si>
  <si>
    <t>33.2.5.2</t>
  </si>
  <si>
    <t>წილები საინვესტიციო ფონდებში</t>
  </si>
  <si>
    <t>33.2.6</t>
  </si>
  <si>
    <t>33.2.6.1</t>
  </si>
  <si>
    <t>33.2.6.2</t>
  </si>
  <si>
    <t>33.2.6.3</t>
  </si>
  <si>
    <t>33.2.6.4</t>
  </si>
  <si>
    <t>საპენსიო ფონდების საჩივრები მენეჯერის მიმართ</t>
  </si>
  <si>
    <t>33.2.6.5</t>
  </si>
  <si>
    <t>33.2.7</t>
  </si>
  <si>
    <t>33.2.7.1</t>
  </si>
  <si>
    <t>33.2.7.2</t>
  </si>
  <si>
    <t>33.2.8</t>
  </si>
  <si>
    <t>33.2.8.1</t>
  </si>
  <si>
    <t>33.2.8.2</t>
  </si>
  <si>
    <t>ჭერში გათვალისწინებულია 30 კაცზე, არსებული ადამიანური რესურსებიდან გამომდინარე (100 პირი) სასურველია რომ 2 კაციანი ჯგუფების შემთხვევაში სულ მცირე 50 კომპიუტერით სარგებლობდეს ინდივიდუალურად ჯგუფი  (1200 ლარიანი კომპლექტი)</t>
  </si>
  <si>
    <t>დირექტორის პირველი მოადგილე</t>
  </si>
  <si>
    <t xml:space="preserve"> „შრომის უსაფრთოების შესახებ“ საქართველოს  ორგანული კანონიდან გამომდინარე,   შრომის საერთაშორისო ორგანიზაციის მხარდაჭერით, პარლამენტის მიერ მომზადდა და 2020 წლის 29 სექტემბერს დამტკიცდა საქართველოს კანონი შრომის ინსპექციის შესახებ, რომლის მიხედვითაც 2021 წლის 1 იანვრიდან შრომის ინსპექცია საჯაროს სამართლის იურიდიულ პირად ყალიბდება. კანონის მიხედვით  იზრდება შრომის ინსპექციის მანდატი, რაც გამოიხატება როგორც ეკონომიკური საქმიანობის ყველა დარგზე უპირობო დაშვების მექანიზმით, ასევე არაფორმალური ეკონომიკის გარკვეული ნაწილის შემოწმების მანდატითაც, სადაც შესაძლოა არსებობდეს იძულებითი შრომის სავარაუდო ნიშნები. გარდა ამისა შრომის ინსპექციის კანონთან ერათად პარლამენტმა დაამტკიცა ცვლილებების პაკეტი საქართველოს ორგანულ კანონში „საქართველოს შრომის კოდექსი“. ცვლილებები გულისხმობს შრომის უფლებების მიმართულებით შრომის ინსპექციის სააღსრულებლო მანდატის მინიჭებას, რაც გამოიხატება მთელი ქვეყნის მასშტაბით, წინასწარი შეტყობინების გარეშე, დღე-ღამის ნებისმიერ დროს ბიზნეს სუბიექტის ზედამხედველობაში. 
ახალი მანდატი  გულისხმობს გაზრდილ ინსპექტირებებს მთელი ქვეყნის მაშტაბით, რომელიც პირდაპირპროპურციულად აისახება ბიუჯეტზე. აქვე უნდა აღინიშნოს, რომ დღეის მდგომარეობით, გარდა შრომის უსაფრთხოებისა, დეპარტამენტი ახორციელებს ზედამხედველობას კორონავირუსული ინფექციის პრევენციის მიზნით შემუშავებული რეკომენდაციების აღსრულების კუთხითაც, რაც გამოიხატება არამხოლოდ საქმიანობის ნებართვის მოსაპოვებლად განხორციელებულ ინსპექტირებებში, ასევე ცნობიერების ასამაღლებელ აქტივობებშიც.  
გაზრდილი ვალდებულების შესაბამისად 2020 წლისთვის მიზანშეწონილია ჩამოყალიბდეს შრომის ინსპექციის რეგიონალური წარმომადგენლობა,  საქართველოს რამდენიმე რეგიონში, რაც ხელს შეუწყობს როგორც ეფექტური და მობილური ინსპექტირებების განხორციელების პროცესს, ასევე წაადგება ბიზნესს, ვინაიდან შეჩერების შემთხვევაში, გარკვეულ დროს მოითხოვს თბილისიდან ინსპექტირების ჯგუფის გამგზავრება.
აღნიშნულიდან  გამომდინარე 2021 წლისათვის გაიზრდება ინსპექტირებას დაქვემდებარებული ობიექტების რაოდენობა, ასევე ინსპექტორებისთვის საჭირო იქნება დამატებითი მატერიალურ-ტექნიკური უზრუნველყოფა, რომელიც აუცილებელი იქნება ახალი საჯარო სამართლის იურიდიული პირის ეფექტური ფუნქციონირებისთვის.
როგორც უკვე აღინიშნა, შრომის პირობებისა და კორონავირუსული ინფექციის საზედამხედველოდ შრომის ინსპექციაში ინსპექტორთა რაოდენობა განსაზღვრულია 100 საშტატო ერთეულით. უნდა აღინიშნოს,  რომ დღეის მდგომარეობით საკმაოდ გაზრდილია მოთხოვნა კვალიფიციურ უსაფრთხოების სპეციალისტებზე, ხოლო ამავე დროს შრომის ბაზარზე ძალზედ რთულია კვალიფიციური კადრების მოძიება და უკვე დასაქმებული, გადამზადებული, გამოცდილი პირების შენარჩუნება მიმდინარე თანამდებობრივი სარგოს ფონზე, რომელიც დღეისათვის, მოქმედი შრომის ინსპექტორებისთვის საშუალოდ შეადგენს 1800 ლარს. შესაბამისად კვალიფიციური კადრის მოზიდვისა და შენარჩუნების მიზნით აუცილებელია თანამდებობრივი სარგოს გაზრდა,  რომელიც შეამცირებს არსებულ რისკებს და უზრუნველყოფს კადრების  სტაბილურიბას. შრომის კოდექსის ცვლილებების შესაბამისად, მანდატის ზრდის პარალელურად დაგეგმილია ინსპექტორთა წოდების შესაბამისად  50 ინსპექტორისთვის 1900ლარისა და 50 ინსპექტორისთვის- 1700ლარის განსაზღვრა 2021 წლისთვის. წარმოდგენილი სხვაობა ინსპექტორთათვის არ იქება იმ რისკების მინიმუმამდე დამყვანი, რომელსაც კორუფციული საფრთხე ქმნის. აღნიშნული რისკებისა და პასუხისმგებლობების გათვალისწინებით მიზანშეწონილია უშუალოდ სახელფასო ფონდის ზრდა  (50 ინსპექტორი-2200, რიგითი 50 ინსპექტორი-2000) 
ზემოხსენებულიდან გამომდინარე ინსტიტუტის გამართული ფუნქციონირებისთვის საჭიროა მისი აპარატის გამართული ფუნქციონირება, შესაბამისად უნდა განისაზღვროს აპარატში როგორც  ადამიანური რესურსები, ასევე მასთან დაკავშირებული შრომის ანაზღაურების, ასევე საქონლის და მომსახურების, სოციალური უზრუნველყოფის, არაფინანსური აქტივების  და სხვა ხარჯების გამოყოფა. ამ მიზნის უზრუნველსაყოფად მხოლოდ სახელფასო ფონდისთვის სულ მცირე 168 პირისთვის აუცილებელია 3,934,800.00 ლარის მობილიზება, თუმცა სააგენტოს საქმიანობის სპეციფიკისა და მადატით გათვალისწინებული ვალდებულებების ეფექტურად აღსრულების მიზნით შემუშავებული სააგენტოს სტრუქტურისთვის სულ მცირე 178 თანამშრომლისთვის 4,807,200.00 ლარის მობილიზება იქნება აუცილებელი. გარდა ამისა, გასათვალისწინებელია ის ფაქტი, რომ სააგენტოს შექმნისას აუცილებებლი იქნება იმ მატერიალურ ტექნიკური ბაზის შეძენა, რომელიც სასიცოცხლოდ მნიშვნელოვანია ფუნქციონირებისთვის. გარდა ამისა შრომის ინსპექციის კანონით (მხული 11(3)) განისაზღვრა ინსპექტორთა დაზღვევის ვალდებულებაც. აქვე გასათვალისწინებელია ინსპექტორთა რაოდენობის ზრდის პარალელურად მივლინებისთვის განსასაზღვრი ხარჯების, ავტომობილების საწვავისა ად მოვლა შენახვისთვის  გასათვალისწინებელი ხარჯების უზრინველყოფაც.
შრომის პირობების ინსპექტირების სახელმწიფო პროგრამის ფარგლებში დეპარტამენტი, ასევე ახდენს იძულებითი შრომის/შრომითი ექსპლუატაციის/ტრეფიკინგის საფრთხეების გამოვლენის მიზნით ინსპექტირებას. 2020  წლის დასასრულს საქართველოს ყველა რეგიონში (განსაკუთრებით მოწყვლად ჯგუფებთან მაგ. ეთნიკურ უმცირესობებთან, იძულებით გადაადგილებულ პირებთან და სხვა) იგეგმება  საინფორმაციო კამპანიის წარმოება შრომითი ტრეფიკინგის თემაზე. ასევე იგეგმება შემოწმების ინდიკატორების მიმართულებით საკანონმდებლო ჩარჩოს გაუმჯობესება და შინაგან საქმეთა სამინისტროსა და შრომის პირობების ინსპექტირების დეპარტამენტის  მიერ ერთობლივი მობილური  ჯგუფ(ებ)ის შექმნა. რაც  გამოიწვევს ამ მიმართულებით მომუშავე ინსპექტორთა ჯგუფის წევრთა რაოდენობრივ ზრდასა და მატერიალურ ტექნიკური ბაზის გაუმჯობესებას.
გარდა ამისა, შრომის საერთაშორისო ორგანიზაციის მხარდაჭერის დასრულების ფაზაშია შრომის ინსპექციის საქმიანობის/მართვის ელექტრონული სისტემის (LIMS) შემუშავების პროცესი, რომელიც ინსპექირებების დაგეგმვისა და შედეგების აღრიცხვის ნაწილს მანუალური რეჟიმიდან ავტომატურზე გადაიყვანს შესაბამისად შემუშავებული ალგორითმის მეშვეობით, რაც პირდაპირპროპორციულად აისახება ინსპექტირებების რაოდნობაზე და ფინანსურ რესურსებზე.    
ასევე, მიმდინარე საკანონმდებლო ცვლილებების ფონზე 2021-2022 წლებისთვის იგეგმება  საინფორმაციო კამპანიის წარმოება შრომითი უფლებებისა და შრომის უსაფრთხოების თემაზე. ზემოაღნიშნულიდან გამომდინარე 2021 წლისათვის გაიზრდება  შრომის პირობების ინსპექტირების დეპარტამენტის  დატვირთვა, რომლისთვისაც სასიცოცხლოდ მნიშვნელოვაია 2021 წლიდან მოთხოვნილი ფინანსურ-მატერიალურ და ადამიანურ რესურსები.         
</t>
  </si>
  <si>
    <t>455 ლარიანი 10 ც/12ც</t>
  </si>
  <si>
    <t>ტელეფონი ფასი 115ლ (30/70 ცალი)</t>
  </si>
  <si>
    <t>არაბრენდი (TCL 1250ლ.) ჭერში გათვლილია  4 პირზე (დირექტორი, 2 მოადგილე და PR) ხოლო ჭერს ზემოთ გათვლილია 10 პირზე (დირექტორი, 3 მოადგილე, 5 დეპ უფროსი და PR)</t>
  </si>
  <si>
    <t>1) 7ც 400 ლარიანი,5ც 850 ლარიანი       2) 22ც 400 ლარიანი,   2  ცალი 850 ლარიანი(რეგიონებში)</t>
  </si>
  <si>
    <t>შრომის ინსპექტორი</t>
  </si>
  <si>
    <t>გარდა იმისა რომ დეპარტამენტი ფლობს 14 მაღალი გამავლობის ავტომობილს, გარდა ამისა 4 მოძველებულ ავტომობილს, შრომის ინსპექტორთა მივლინების შესაბამისად იზრდება ავტომობილის ჩვეთისთვის გასათვალისწინებელი ხარჯების რაოდენობაც, ჭერს ზემოთ დაგეგმილი 1 მსუბუქი და 4 მაღალი გამავლობის ავტომობილის ყიდვა</t>
  </si>
  <si>
    <t xml:space="preserve"> </t>
  </si>
  <si>
    <t>შრომის უსაფრთხოებაზე ზედამხედველობის დეპარტამენტი</t>
  </si>
  <si>
    <t>VI</t>
  </si>
  <si>
    <t>შრომით უფლებებზე ზედამხედველობის დეპარტამენტი</t>
  </si>
  <si>
    <t>ხარჯები გათვლილია რეგიონულ ოფისებზე, რომელიც თავისი მოცულობიდან გამომდნარე ბევრად მცირე იქნება თბილისის ოფისთან შედარებით. შესაბამისად დასუფთავების საკითხში თბილისში თვიურად 500 ლარია გაანგარიშებული, რეგიონებისთვის კი თვეში 400 (ბათუმი და ქუთაისი)</t>
  </si>
  <si>
    <t>ზემოხსენებული არგუმენტაციის გათვალისწინებით დეპარტამენტის სრულყოფილი დატვირთვის შემთხვევაში და ინსპექტორთა რაოდენობის 150 კაცამდე ზრდის შემთხვევაში გასათვალისწინებელია  მინიმუმ 511,800.00ლარი, რაც უფლებრივ ნაწილსა და ტრეფიკინგის მიმართულებით მოთხოვნილი ზედამხედველობის ფარგლებში გამოიწვევს მივლინების ხარჯის ზრდასაც/</t>
  </si>
  <si>
    <t>ჭერში დღიური ნორმის გათვალისწინებით თვიურად 60 პირამდე არის ხარჯი გატვალისწინებული. ჭერს ზემოთ კი (მძღოლების ჩათვლით) წელიწადში 378000 (105*60*80 -თვეში 5დღეზე,80 თანამშრომელი), გარდა ამისა გასათვალისწინებელი მძღოლების მივლინების  შემთხვევაც (სულ მც100800), რომელიც გაზრდის მივლინებისთვის გათვალისწინებულ ხარჯებს. გარდა ამისა, სსიპ-ის უფროსისა და მოადგილეების მივლინების შემთხვევაში უხეში გათვლით (165*12*4) 8000 ლ უნდა გავითვალისწინოთ</t>
  </si>
  <si>
    <t>5 მანქანით რაოდენობის ზრდის შემთხვევაში</t>
  </si>
  <si>
    <t>16 მანქანისთვის</t>
  </si>
  <si>
    <t>ამჟამინდელი საწვავის ფასებით 16 მანქანაზე</t>
  </si>
  <si>
    <t>პარკირება (წელიწადში 1 მა, მანქანა 50); საბურავები 3000ლ-მდე(თუმცა წესლს ზამთრისას გვყიდულობს სამინისტრო), რეცხვა 10ლ ეთ მანქანაზე</t>
  </si>
  <si>
    <t>100,000 მარტო თბილისის ოფისი, ხოლო რეგიონებში უშუალოდ დარაჯის დაქირავების შემთხვევაში 500ლ 4 დრაჯზე (ყველაზე ოპტიმალური ვარიანტია)</t>
  </si>
  <si>
    <t>განყოფილების უფროსი</t>
  </si>
  <si>
    <t>ადამიანური რესურსების მართვისა და ინფორმაციული ტექნოლოგიების მართვის სამმართველო</t>
  </si>
  <si>
    <t>ამჟამად გვაქვს სულ მცირე 85 (55 ახალი და 30 ძველი-დასაზუსტებელია) თუ 2 ინსპექტორისთვის 1 კომპიუტერს გავითვალისწინებთ დაგვჭირდება კიდევ 31 ერთეული კომპ-ის შეძენა. თუმცა ვინაიდან ძველი ტექნიკიდან რამდენია ფუნქციონირებადი მაგაზე ზუსტი ინფო არ გვაქვს აუცილებელი მაქსიმალური რაოდენობის შესყიდვაზე გვქონდეს ამბიცია ანუ 40 ერტეულზე+გარე მყარი დისკები 10 ერთეული (4450ლ ღირებულების)</t>
  </si>
  <si>
    <t>შრომის ინსპექტორთა რაოდენობის ზრდის პარალელურად დაგეგმილია სტრუქტურის სრული ბრენდინგი, მათ შორის უნიფორმების შეძენა, შეძენილი ავტომობილების დაბრენდვა.  ელექტრონულად შემუშავებული კონცეფციის შესაბამისად</t>
  </si>
  <si>
    <t xml:space="preserve">ვინაიდან ნაწილი ავეჯისა 2020 წლის ტენდერში მოექცა რომელშიც შედის150 მაგიდა, 30 ფეხი სადგამი,40 პროცესორის დასადები, X რაოდენობა საოფისე სკამი და ტუმბო) 2020 წლისთვისდასაზუსტებელია------ უხეში გაანგარიშებით დაგვჭირდება მაგიდა 150ლ სკამი 60ლ 1)220 სკამი (50საკონფერენციო,70 აპარატი, 50 პროგრამა) და 120 მაგიდა + საკონფერენციო მაგიდა 1500ლ  2) 220 სკამი და 170 მაგიდა+ საკონფერენციო მაგიდა 1500ლ </t>
  </si>
  <si>
    <r>
      <t xml:space="preserve">ჭერში შტატით განსაზღვრულია 120  შრომის ინსპექტორი  და 62 თანამშრომელი (შრომის ინსპექციის კანონის მე-3 მუხლი (განმარტება შრომის ინსპექტორი- </t>
    </r>
    <r>
      <rPr>
        <b/>
        <sz val="10"/>
        <rFont val="Arial"/>
        <family val="2"/>
      </rPr>
      <t>მთავარი შრომის ინსპექტორის მიერ საქართველოს კანონმდებლობით დადგენილი წესით დანიშნული პირი .</t>
    </r>
    <r>
      <rPr>
        <sz val="10"/>
        <rFont val="Arial"/>
        <family val="2"/>
      </rPr>
      <t xml:space="preserve"> საქმიანობის სპეციფიკიდან და შრომის ინსპექციის მანდატიდან გამომდინარე ჭერს ზემოთ ფარგლებში მოთხოვნილია ის მინიმალური რაციონალური რაოდენობა, რომელიც სტრუქტურას სრულყოფილი ფუნქიონირების მიმართულებით დასჭირდება სრულიად საქართველოს მასშტაბით. ( ჭერს ზემოთ მოთხოვნილია 150 შრომითი  შრომის ინსპექტორი), რომელთა ხელფასებიც შესაბამისად შეადგენს 75-2300ლ, 75-2100ლარის ოდენობით. 50 ინსპექტორი უშუალოდ შრომით უფლებებზე ზედამხედველობის აღასრულების მიმართულებით არის გათვლილი</t>
    </r>
  </si>
  <si>
    <t>თანამდებობრივი სარგოს ზრდა გამოიწვია შემდეგმა  (ჭერში შრომის ინსპექტორთა თანამდებობრივი სარგო შეადგენს 60 პირისთვის-2000, 60 პირისთვის-1800ლ;ჭ.ზ (150 შრომის ინსპექტორის შემთხვევაში- 75-2300, 75-2100ლ.) ჭერში სხვა შტატიანი თანამშრომლების რაოდენობა არის 56 - 1,696,800.00 სარგოთი, ხოლო ჭერს ზემოთ საქმიანობის სპეციფიკიდან და კორუფციული რისკებიდან თავის მაქსიმალურად დაზღვევისა და ღირსეული შრომის ხელშეწყობის მიზნით მოთხოვნილია თანამდებობრივი სარგოს გაზრდა 5,860,800.00 ლარამდე</t>
  </si>
  <si>
    <t>50lariNI</t>
  </si>
  <si>
    <t>სასამართლო დავები წარმართვის, დოკუმენტაციის სამართლებრივი რევიზიისა და ვიზირების სამმართველო</t>
  </si>
  <si>
    <t>ფინანსური რესურსების მართვისა და აღრიცხვის სამმართველო</t>
  </si>
  <si>
    <t>მატერიალურ-ტექნიკური უზრუნველყოფის სამმართველო</t>
  </si>
  <si>
    <t>სამშენებლო სექტორზე ზედამხედველობის სამმართველო</t>
  </si>
  <si>
    <t>სამთომოპოვებით და მძიმე მრეწველობაზე ზედამხედველობის სამმართველო</t>
  </si>
  <si>
    <t xml:space="preserve">მსუბუქ  მრეწველობასა და მომსახურების სექტორზე  ზედამხედველობის სამმართველო </t>
  </si>
  <si>
    <t>VII</t>
  </si>
  <si>
    <t>საერთაშორისო და საზოგადოებასთან ურთიერთობის, სტატისტიკისა და ანალიტიკის სამმართველო</t>
  </si>
  <si>
    <t xml:space="preserve">შრომით უფლებებზე ზედამხედველობის სამმართველო </t>
  </si>
  <si>
    <t>სამუშაო ადგილებზე დისკრიმინაციის, სექსუალური შევიწროების აკრძალვისა და გენდრული თანასწორობის საკითხებზე ზედამხედველობის განყოფილება</t>
  </si>
  <si>
    <t>იძულებითი შრომის, შრომითი ექსპლუატაციისა და ტრეფიკინგის პრევენციაზე ზედამხედველობის განყოფილება</t>
  </si>
  <si>
    <t>აჭარისა და იმერეთის ინსპექტირების სამმართველო</t>
  </si>
  <si>
    <t>ოპერატიული ინფორმაციის მოძიების, მონიტორინგისა და დისციპლინარული პასუხისმგებლობის სამმართველო</t>
  </si>
  <si>
    <t>ადმინისტრაციული საჩივრების განხილვის სამმართველო</t>
  </si>
  <si>
    <t>სახელმწიფო
 შესყიდვების სამმართველო</t>
  </si>
  <si>
    <t>საქმისწარმოებისა და დოკუმენტბრუნვის სამმართველო</t>
  </si>
  <si>
    <t>მძიმე მრეწველობაზე ზედამხედველობის განყოფილება</t>
  </si>
  <si>
    <t>მომსახურების სექტორზე ზედამხედველობის განყოფილება</t>
  </si>
  <si>
    <t xml:space="preserve">კონსულტანტი 3100, ორი 2500 (IT-LIMS), 1 მონაცემთა ბაზის სპეციალისტი 2500ლ ანაზღაურებით და 1 -PR-3000ლ ანაზღაურებით, დირექტორის ასისტენტი 1800ლ. ანაზღაურებით, 4 დამლაგებელი-450ლ, 15 მძღოლი 1300 ხელფასით </t>
  </si>
  <si>
    <t>24 პირი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</si>
</sst>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0">
    <font>
      <sz val="11"/>
      <color theme="1"/>
      <name val="Calibri"/>
      <family val="2"/>
      <scheme val="minor"/>
    </font>
    <font>
      <sz val="10"/>
      <color theme="3" tint="-0.249977111117893"/>
      <name val="Arial"/>
      <family val="2"/>
      <charset val="204"/>
    </font>
    <font>
      <b/>
      <sz val="10"/>
      <color theme="3" tint="-0.249977111117893"/>
      <name val="Arial"/>
      <family val="2"/>
      <charset val="204"/>
    </font>
    <font>
      <b/>
      <sz val="12"/>
      <color theme="3" tint="-0.249977111117893"/>
      <name val="Arial"/>
      <family val="2"/>
      <charset val="204"/>
    </font>
    <font>
      <b/>
      <sz val="9"/>
      <color theme="3" tint="-0.249977111117893"/>
      <name val="Sylfaen"/>
      <family val="1"/>
      <charset val="204"/>
    </font>
    <font>
      <sz val="9"/>
      <color theme="3" tint="-0.249977111117893"/>
      <name val="Sylfaen"/>
      <family val="1"/>
      <charset val="204"/>
    </font>
    <font>
      <b/>
      <u/>
      <sz val="14"/>
      <color theme="3" tint="-0.249977111117893"/>
      <name val="Arial"/>
      <family val="2"/>
      <charset val="204"/>
    </font>
    <font>
      <b/>
      <sz val="12"/>
      <color theme="3" tint="-0.249977111117893"/>
      <name val="Arial"/>
      <family val="2"/>
    </font>
    <font>
      <sz val="9"/>
      <name val="LitNusx"/>
      <family val="2"/>
    </font>
    <font>
      <b/>
      <sz val="12"/>
      <color theme="1"/>
      <name val="Sylfaen"/>
      <family val="1"/>
    </font>
    <font>
      <b/>
      <sz val="12"/>
      <name val="Sylfaen"/>
      <family val="1"/>
      <charset val="204"/>
    </font>
    <font>
      <b/>
      <sz val="12"/>
      <name val="Sylfaen"/>
      <family val="1"/>
    </font>
    <font>
      <b/>
      <sz val="10"/>
      <name val="Sylfaen"/>
      <family val="1"/>
      <charset val="204"/>
    </font>
    <font>
      <sz val="10"/>
      <name val="Sylfaen"/>
      <family val="1"/>
    </font>
    <font>
      <sz val="10"/>
      <name val="Sylfaen"/>
      <family val="1"/>
      <charset val="204"/>
    </font>
    <font>
      <sz val="10"/>
      <name val="Arial"/>
      <family val="2"/>
    </font>
    <font>
      <sz val="10"/>
      <name val="Arial"/>
      <family val="2"/>
      <charset val="204"/>
    </font>
    <font>
      <b/>
      <sz val="10"/>
      <name val="Arial"/>
      <family val="2"/>
    </font>
    <font>
      <sz val="10"/>
      <color theme="1"/>
      <name val="Calibri"/>
      <family val="2"/>
      <scheme val="minor"/>
    </font>
    <font>
      <sz val="11"/>
      <name val="Arial"/>
      <family val="2"/>
    </font>
    <font>
      <b/>
      <sz val="9"/>
      <name val="LitNusx"/>
      <family val="2"/>
    </font>
    <font>
      <b/>
      <sz val="10"/>
      <name val="Sylfaen"/>
      <family val="1"/>
    </font>
    <font>
      <b/>
      <sz val="11"/>
      <color theme="1"/>
      <name val="Calibri"/>
      <family val="1"/>
      <charset val="204"/>
      <scheme val="minor"/>
    </font>
    <font>
      <b/>
      <sz val="20"/>
      <color rgb="FFFF0000"/>
      <name val="Sylfaen"/>
      <family val="1"/>
    </font>
    <font>
      <b/>
      <sz val="9"/>
      <name val="LitNusx"/>
    </font>
    <font>
      <sz val="10"/>
      <name val="Arial"/>
      <family val="2"/>
    </font>
    <font>
      <sz val="10"/>
      <color theme="6" tint="-0.499984740745262"/>
      <name val="Sylfaen"/>
      <family val="1"/>
      <charset val="204"/>
    </font>
    <font>
      <b/>
      <sz val="9"/>
      <name val="Galibri"/>
    </font>
    <font>
      <b/>
      <sz val="10"/>
      <name val="Galibri"/>
    </font>
    <font>
      <b/>
      <sz val="11"/>
      <name val="Galibri"/>
    </font>
    <font>
      <sz val="10"/>
      <color theme="9" tint="-0.249977111117893"/>
      <name val="Sylfaen"/>
      <family val="1"/>
      <charset val="204"/>
    </font>
    <font>
      <b/>
      <sz val="10"/>
      <color theme="9" tint="-0.249977111117893"/>
      <name val="Galibri"/>
    </font>
    <font>
      <b/>
      <sz val="10"/>
      <color theme="9" tint="-0.249977111117893"/>
      <name val="Sylfaen"/>
      <family val="1"/>
      <charset val="204"/>
    </font>
    <font>
      <b/>
      <sz val="9"/>
      <color theme="9" tint="-0.249977111117893"/>
      <name val="Galibri"/>
    </font>
    <font>
      <b/>
      <sz val="10"/>
      <color theme="6" tint="-0.499984740745262"/>
      <name val="Sylfaen"/>
      <family val="1"/>
      <charset val="204"/>
    </font>
    <font>
      <b/>
      <i/>
      <sz val="9"/>
      <color rgb="FF2C2C90"/>
      <name val="Galibri"/>
    </font>
    <font>
      <b/>
      <i/>
      <sz val="9"/>
      <color rgb="FF2C2C90"/>
      <name val="Sylfaen"/>
      <family val="1"/>
      <charset val="204"/>
    </font>
    <font>
      <b/>
      <sz val="9"/>
      <color rgb="FF2C2C90"/>
      <name val="Galibri"/>
    </font>
    <font>
      <i/>
      <sz val="9"/>
      <color rgb="FF7030A0"/>
      <name val="Galibri"/>
    </font>
    <font>
      <i/>
      <sz val="9"/>
      <color rgb="FF7030A0"/>
      <name val="Sylfaen"/>
      <family val="1"/>
      <charset val="204"/>
    </font>
    <font>
      <b/>
      <sz val="9"/>
      <color rgb="FF7030A0"/>
      <name val="Galibri"/>
    </font>
    <font>
      <i/>
      <sz val="9"/>
      <color rgb="FF8A3A0C"/>
      <name val="Galibri"/>
    </font>
    <font>
      <i/>
      <sz val="9"/>
      <color rgb="FF8A3A0C"/>
      <name val="Sylfaen"/>
      <family val="1"/>
      <charset val="204"/>
    </font>
    <font>
      <sz val="9"/>
      <color rgb="FF8A3A0C"/>
      <name val="Galibri"/>
    </font>
    <font>
      <i/>
      <sz val="9"/>
      <color rgb="FF428306"/>
      <name val="Galibri"/>
    </font>
    <font>
      <i/>
      <sz val="9"/>
      <color rgb="FF428306"/>
      <name val="Sylfaen"/>
      <family val="1"/>
      <charset val="204"/>
    </font>
    <font>
      <sz val="9"/>
      <color rgb="FF428306"/>
      <name val="Galibri"/>
    </font>
    <font>
      <i/>
      <sz val="9"/>
      <color rgb="FF000000"/>
      <name val="Galibri"/>
    </font>
    <font>
      <i/>
      <sz val="9"/>
      <color rgb="FF000000"/>
      <name val="Sylfaen"/>
      <family val="1"/>
      <charset val="204"/>
    </font>
    <font>
      <sz val="9"/>
      <color rgb="FF000000"/>
      <name val="Galibri"/>
    </font>
    <font>
      <b/>
      <sz val="9"/>
      <color rgb="FF428306"/>
      <name val="Galibri"/>
    </font>
    <font>
      <sz val="9"/>
      <color rgb="FF7030A0"/>
      <name val="Galibri"/>
    </font>
    <font>
      <i/>
      <sz val="8"/>
      <color rgb="FF000000"/>
      <name val="Sylfaen"/>
      <family val="1"/>
      <charset val="204"/>
    </font>
    <font>
      <sz val="8"/>
      <color rgb="FF000000"/>
      <name val="Galibri"/>
    </font>
    <font>
      <b/>
      <sz val="12"/>
      <color theme="1"/>
      <name val="Calibri"/>
      <family val="2"/>
      <scheme val="minor"/>
    </font>
    <font>
      <sz val="20"/>
      <name val="LitNusx"/>
      <family val="2"/>
    </font>
    <font>
      <b/>
      <sz val="20"/>
      <name val="LitNusx"/>
    </font>
    <font>
      <sz val="9"/>
      <color rgb="FFFF0000"/>
      <name val="LitNusx"/>
      <family val="2"/>
    </font>
    <font>
      <b/>
      <sz val="12"/>
      <color rgb="FFFF0000"/>
      <name val="Arial"/>
      <family val="2"/>
      <charset val="204"/>
    </font>
    <font>
      <b/>
      <sz val="11"/>
      <color theme="1"/>
      <name val="Calibri"/>
      <family val="2"/>
      <charset val="204"/>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5" tint="0.39997558519241921"/>
        <bgColor indexed="64"/>
      </patternFill>
    </fill>
    <fill>
      <patternFill patternType="solid">
        <fgColor theme="7" tint="-0.249977111117893"/>
        <bgColor indexed="64"/>
      </patternFill>
    </fill>
  </fills>
  <borders count="12">
    <border>
      <left/>
      <right/>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5" fillId="0" borderId="0"/>
    <xf numFmtId="0" fontId="25" fillId="0" borderId="0"/>
    <xf numFmtId="0" fontId="15" fillId="0" borderId="0"/>
  </cellStyleXfs>
  <cellXfs count="180">
    <xf numFmtId="0" fontId="0" fillId="0" borderId="0" xfId="0"/>
    <xf numFmtId="0" fontId="1" fillId="0" borderId="7" xfId="0" applyFont="1" applyFill="1" applyBorder="1" applyAlignment="1">
      <alignment vertical="center" wrapText="1"/>
    </xf>
    <xf numFmtId="0" fontId="8" fillId="0" borderId="0" xfId="0" applyFont="1"/>
    <xf numFmtId="0" fontId="10" fillId="0" borderId="7"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Alignment="1">
      <alignment horizontal="center"/>
    </xf>
    <xf numFmtId="0" fontId="12" fillId="5" borderId="7" xfId="0" applyFont="1" applyFill="1" applyBorder="1" applyAlignment="1">
      <alignment horizontal="center" vertical="center" wrapText="1"/>
    </xf>
    <xf numFmtId="3" fontId="12" fillId="5" borderId="7" xfId="0" applyNumberFormat="1" applyFont="1" applyFill="1" applyBorder="1" applyAlignment="1">
      <alignment horizontal="center" vertical="center" wrapText="1"/>
    </xf>
    <xf numFmtId="0" fontId="0" fillId="0" borderId="7" xfId="0" applyBorder="1" applyAlignment="1">
      <alignment horizontal="center" vertical="center"/>
    </xf>
    <xf numFmtId="3" fontId="0" fillId="0" borderId="7" xfId="0" applyNumberFormat="1" applyBorder="1" applyAlignment="1">
      <alignment horizontal="center" vertical="center"/>
    </xf>
    <xf numFmtId="3" fontId="15" fillId="2" borderId="7"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xf>
    <xf numFmtId="0" fontId="12" fillId="6" borderId="7" xfId="0" applyFont="1" applyFill="1" applyBorder="1" applyAlignment="1">
      <alignment horizontal="center" vertical="center" wrapText="1"/>
    </xf>
    <xf numFmtId="3" fontId="12" fillId="6" borderId="7" xfId="0" applyNumberFormat="1" applyFont="1" applyFill="1" applyBorder="1" applyAlignment="1">
      <alignment horizontal="center" vertical="center" wrapText="1"/>
    </xf>
    <xf numFmtId="0" fontId="8" fillId="6" borderId="0" xfId="0" applyFont="1" applyFill="1"/>
    <xf numFmtId="164" fontId="0" fillId="0" borderId="7" xfId="0" applyNumberFormat="1" applyBorder="1" applyAlignment="1">
      <alignment horizontal="center" vertical="center"/>
    </xf>
    <xf numFmtId="0" fontId="0" fillId="2" borderId="7" xfId="0" applyFill="1" applyBorder="1" applyAlignment="1">
      <alignment horizontal="center" vertical="center"/>
    </xf>
    <xf numFmtId="0" fontId="12" fillId="4" borderId="7" xfId="0" applyFont="1" applyFill="1" applyBorder="1" applyAlignment="1">
      <alignment horizontal="center" vertical="center" wrapText="1"/>
    </xf>
    <xf numFmtId="0" fontId="8" fillId="2" borderId="0" xfId="0" applyFont="1" applyFill="1"/>
    <xf numFmtId="3" fontId="0" fillId="2" borderId="7" xfId="0" applyNumberFormat="1" applyFill="1" applyBorder="1" applyAlignment="1">
      <alignment horizontal="center" vertical="center"/>
    </xf>
    <xf numFmtId="164" fontId="0" fillId="2" borderId="7" xfId="0" applyNumberFormat="1" applyFill="1" applyBorder="1" applyAlignment="1">
      <alignment horizontal="center" vertical="center"/>
    </xf>
    <xf numFmtId="0" fontId="8" fillId="7" borderId="0" xfId="0" applyFont="1" applyFill="1"/>
    <xf numFmtId="3" fontId="0" fillId="4" borderId="7" xfId="0" applyNumberFormat="1" applyFill="1" applyBorder="1" applyAlignment="1">
      <alignment horizontal="center" vertical="center"/>
    </xf>
    <xf numFmtId="164" fontId="0" fillId="4" borderId="7" xfId="0" applyNumberFormat="1" applyFill="1" applyBorder="1" applyAlignment="1">
      <alignment horizontal="center" vertical="center"/>
    </xf>
    <xf numFmtId="3" fontId="17" fillId="4" borderId="7"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8" fillId="2" borderId="7" xfId="0" applyFont="1" applyFill="1" applyBorder="1" applyAlignment="1">
      <alignment horizontal="center" vertical="center"/>
    </xf>
    <xf numFmtId="3" fontId="0" fillId="0" borderId="7" xfId="0" applyNumberFormat="1" applyFill="1" applyBorder="1" applyAlignment="1">
      <alignment horizontal="center" vertical="center"/>
    </xf>
    <xf numFmtId="3" fontId="12" fillId="4" borderId="7" xfId="0" applyNumberFormat="1" applyFont="1" applyFill="1" applyBorder="1" applyAlignment="1">
      <alignment horizontal="center" vertical="center" wrapText="1"/>
    </xf>
    <xf numFmtId="3" fontId="19" fillId="2" borderId="7" xfId="0" applyNumberFormat="1" applyFont="1" applyFill="1" applyBorder="1" applyAlignment="1">
      <alignment horizontal="center" vertical="center" wrapText="1"/>
    </xf>
    <xf numFmtId="0" fontId="8" fillId="0" borderId="0" xfId="0" applyFont="1" applyFill="1"/>
    <xf numFmtId="3" fontId="15" fillId="0" borderId="7" xfId="0" applyNumberFormat="1" applyFont="1" applyBorder="1" applyAlignment="1">
      <alignment horizontal="center" vertical="center"/>
    </xf>
    <xf numFmtId="0" fontId="20" fillId="0" borderId="0" xfId="0" applyFont="1"/>
    <xf numFmtId="3" fontId="12" fillId="5" borderId="0" xfId="0" applyNumberFormat="1"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7" xfId="0" applyFill="1" applyBorder="1" applyAlignment="1">
      <alignment horizontal="center" vertical="center"/>
    </xf>
    <xf numFmtId="3" fontId="22" fillId="4" borderId="7" xfId="0" applyNumberFormat="1" applyFont="1" applyFill="1" applyBorder="1" applyAlignment="1">
      <alignment horizontal="center" vertical="center"/>
    </xf>
    <xf numFmtId="164" fontId="22" fillId="4" borderId="7" xfId="0" applyNumberFormat="1" applyFont="1" applyFill="1" applyBorder="1" applyAlignment="1">
      <alignment horizontal="center" vertical="center"/>
    </xf>
    <xf numFmtId="0" fontId="1" fillId="0" borderId="0" xfId="0" applyFont="1" applyFill="1" applyAlignment="1">
      <alignment vertical="center" wrapText="1"/>
    </xf>
    <xf numFmtId="164" fontId="1" fillId="0" borderId="7" xfId="0" applyNumberFormat="1" applyFont="1" applyFill="1" applyBorder="1" applyAlignment="1">
      <alignment vertical="center" wrapText="1"/>
    </xf>
    <xf numFmtId="3" fontId="23" fillId="0" borderId="7" xfId="0" applyNumberFormat="1" applyFont="1" applyBorder="1" applyAlignment="1">
      <alignment horizontal="center" vertical="center" wrapText="1"/>
    </xf>
    <xf numFmtId="3" fontId="13" fillId="5" borderId="9" xfId="0" applyNumberFormat="1" applyFont="1" applyFill="1" applyBorder="1" applyAlignment="1">
      <alignment vertical="center" wrapText="1"/>
    </xf>
    <xf numFmtId="3" fontId="13" fillId="5" borderId="10" xfId="0" applyNumberFormat="1" applyFont="1" applyFill="1" applyBorder="1" applyAlignment="1">
      <alignment vertical="center" wrapText="1"/>
    </xf>
    <xf numFmtId="3" fontId="8" fillId="0" borderId="0" xfId="0" applyNumberFormat="1" applyFont="1" applyAlignment="1">
      <alignment horizontal="center"/>
    </xf>
    <xf numFmtId="3" fontId="24" fillId="3" borderId="0" xfId="0" applyNumberFormat="1" applyFont="1" applyFill="1" applyAlignment="1">
      <alignment vertical="center"/>
    </xf>
    <xf numFmtId="3" fontId="24" fillId="3" borderId="0" xfId="0" applyNumberFormat="1" applyFont="1" applyFill="1"/>
    <xf numFmtId="0" fontId="26" fillId="2" borderId="0" xfId="1" applyFont="1" applyFill="1" applyBorder="1" applyAlignment="1">
      <alignment horizontal="center" vertical="center"/>
    </xf>
    <xf numFmtId="0" fontId="26" fillId="0" borderId="0" xfId="1" applyFont="1" applyBorder="1" applyAlignment="1">
      <alignment horizontal="center" vertical="center"/>
    </xf>
    <xf numFmtId="4" fontId="27" fillId="8" borderId="11" xfId="1" applyNumberFormat="1" applyFont="1" applyFill="1" applyBorder="1" applyAlignment="1">
      <alignment horizontal="center" vertical="center" wrapText="1"/>
    </xf>
    <xf numFmtId="0" fontId="26" fillId="0" borderId="0" xfId="1" applyFont="1" applyBorder="1" applyAlignment="1">
      <alignment horizontal="center" vertical="center" wrapText="1"/>
    </xf>
    <xf numFmtId="49" fontId="28" fillId="9" borderId="11" xfId="1" applyNumberFormat="1" applyFont="1" applyFill="1" applyBorder="1" applyAlignment="1">
      <alignment horizontal="center" vertical="center" wrapText="1"/>
    </xf>
    <xf numFmtId="0" fontId="12" fillId="9" borderId="11" xfId="1" applyFont="1" applyFill="1" applyBorder="1" applyAlignment="1">
      <alignment horizontal="left" vertical="center" wrapText="1"/>
    </xf>
    <xf numFmtId="4" fontId="27" fillId="9" borderId="11" xfId="1" applyNumberFormat="1" applyFont="1" applyFill="1" applyBorder="1" applyAlignment="1">
      <alignment horizontal="center" vertical="center" wrapText="1"/>
    </xf>
    <xf numFmtId="4" fontId="29" fillId="10" borderId="11" xfId="1" applyNumberFormat="1" applyFont="1" applyFill="1" applyBorder="1" applyAlignment="1">
      <alignment horizontal="center" vertical="center" wrapText="1"/>
    </xf>
    <xf numFmtId="0" fontId="30" fillId="0" borderId="0" xfId="1" applyFont="1" applyBorder="1" applyAlignment="1">
      <alignment horizontal="center" vertical="top" wrapText="1"/>
    </xf>
    <xf numFmtId="49" fontId="31" fillId="0" borderId="11" xfId="1" applyNumberFormat="1" applyFont="1" applyBorder="1" applyAlignment="1">
      <alignment horizontal="center" vertical="center" wrapText="1"/>
    </xf>
    <xf numFmtId="0" fontId="32" fillId="0" borderId="11" xfId="1" applyFont="1" applyBorder="1" applyAlignment="1">
      <alignment horizontal="left" vertical="center" wrapText="1"/>
    </xf>
    <xf numFmtId="4" fontId="33" fillId="0" borderId="11" xfId="1" applyNumberFormat="1" applyFont="1" applyBorder="1" applyAlignment="1">
      <alignment horizontal="center" vertical="center" wrapText="1"/>
    </xf>
    <xf numFmtId="4" fontId="33" fillId="8" borderId="11" xfId="1" applyNumberFormat="1" applyFont="1" applyFill="1" applyBorder="1" applyAlignment="1">
      <alignment horizontal="center" vertical="center" wrapText="1"/>
    </xf>
    <xf numFmtId="0" fontId="34" fillId="0" borderId="0" xfId="1" applyFont="1" applyBorder="1" applyAlignment="1">
      <alignment horizontal="center" vertical="center" wrapText="1"/>
    </xf>
    <xf numFmtId="49" fontId="35" fillId="11" borderId="11" xfId="1" applyNumberFormat="1" applyFont="1" applyFill="1" applyBorder="1" applyAlignment="1">
      <alignment horizontal="left" vertical="center" wrapText="1" indent="1"/>
    </xf>
    <xf numFmtId="0" fontId="36" fillId="11" borderId="11" xfId="1" applyFont="1" applyFill="1" applyBorder="1" applyAlignment="1">
      <alignment horizontal="left" vertical="center" wrapText="1" indent="1"/>
    </xf>
    <xf numFmtId="4" fontId="37" fillId="11" borderId="11" xfId="1" applyNumberFormat="1" applyFont="1" applyFill="1" applyBorder="1" applyAlignment="1">
      <alignment horizontal="center" vertical="center" wrapText="1"/>
    </xf>
    <xf numFmtId="4" fontId="37" fillId="8" borderId="11" xfId="1" applyNumberFormat="1" applyFont="1" applyFill="1" applyBorder="1" applyAlignment="1">
      <alignment horizontal="center" vertical="center" wrapText="1"/>
    </xf>
    <xf numFmtId="49" fontId="38" fillId="12" borderId="11" xfId="1" applyNumberFormat="1" applyFont="1" applyFill="1" applyBorder="1" applyAlignment="1">
      <alignment horizontal="left" vertical="center" wrapText="1" indent="2"/>
    </xf>
    <xf numFmtId="0" fontId="39" fillId="12" borderId="11" xfId="1" applyFont="1" applyFill="1" applyBorder="1" applyAlignment="1">
      <alignment horizontal="left" vertical="center" wrapText="1" indent="2"/>
    </xf>
    <xf numFmtId="4" fontId="40" fillId="12" borderId="11" xfId="1" applyNumberFormat="1" applyFont="1" applyFill="1" applyBorder="1" applyAlignment="1">
      <alignment horizontal="center" vertical="center" wrapText="1"/>
    </xf>
    <xf numFmtId="4" fontId="40" fillId="8" borderId="11" xfId="1" applyNumberFormat="1" applyFont="1" applyFill="1" applyBorder="1" applyAlignment="1">
      <alignment horizontal="center" vertical="center" wrapText="1"/>
    </xf>
    <xf numFmtId="49" fontId="41" fillId="13" borderId="11" xfId="1" applyNumberFormat="1" applyFont="1" applyFill="1" applyBorder="1" applyAlignment="1">
      <alignment horizontal="left" vertical="center" wrapText="1" indent="3"/>
    </xf>
    <xf numFmtId="0" fontId="42" fillId="13" borderId="11" xfId="1" applyFont="1" applyFill="1" applyBorder="1" applyAlignment="1">
      <alignment horizontal="left" vertical="center" wrapText="1" indent="3"/>
    </xf>
    <xf numFmtId="4" fontId="43" fillId="13" borderId="11" xfId="1" applyNumberFormat="1" applyFont="1" applyFill="1" applyBorder="1" applyAlignment="1">
      <alignment horizontal="center" vertical="center" wrapText="1"/>
    </xf>
    <xf numFmtId="4" fontId="43" fillId="8" borderId="11" xfId="1" applyNumberFormat="1" applyFont="1" applyFill="1" applyBorder="1" applyAlignment="1">
      <alignment horizontal="center" vertical="center" wrapText="1"/>
    </xf>
    <xf numFmtId="49" fontId="44" fillId="14" borderId="11" xfId="1" applyNumberFormat="1" applyFont="1" applyFill="1" applyBorder="1" applyAlignment="1">
      <alignment horizontal="left" vertical="center" wrapText="1" indent="4"/>
    </xf>
    <xf numFmtId="0" fontId="45" fillId="14" borderId="11" xfId="1" applyFont="1" applyFill="1" applyBorder="1" applyAlignment="1">
      <alignment horizontal="left" vertical="center" wrapText="1" indent="4"/>
    </xf>
    <xf numFmtId="4" fontId="46" fillId="14" borderId="11" xfId="1" applyNumberFormat="1" applyFont="1" applyFill="1" applyBorder="1" applyAlignment="1">
      <alignment horizontal="center" vertical="center" wrapText="1"/>
    </xf>
    <xf numFmtId="4" fontId="46" fillId="8" borderId="11" xfId="1" applyNumberFormat="1" applyFont="1" applyFill="1" applyBorder="1" applyAlignment="1">
      <alignment horizontal="center" vertical="center" wrapText="1"/>
    </xf>
    <xf numFmtId="49" fontId="47" fillId="15" borderId="11" xfId="1" applyNumberFormat="1" applyFont="1" applyFill="1" applyBorder="1" applyAlignment="1">
      <alignment horizontal="left" vertical="center" wrapText="1" indent="5"/>
    </xf>
    <xf numFmtId="0" fontId="48" fillId="15" borderId="11" xfId="1" applyFont="1" applyFill="1" applyBorder="1" applyAlignment="1">
      <alignment horizontal="left" vertical="center" wrapText="1" indent="5"/>
    </xf>
    <xf numFmtId="4" fontId="49" fillId="15" borderId="11" xfId="1" applyNumberFormat="1" applyFont="1" applyFill="1" applyBorder="1" applyAlignment="1">
      <alignment horizontal="center" vertical="center" wrapText="1"/>
    </xf>
    <xf numFmtId="4" fontId="49" fillId="8" borderId="11" xfId="1" applyNumberFormat="1" applyFont="1" applyFill="1" applyBorder="1" applyAlignment="1">
      <alignment horizontal="center" vertical="center" wrapText="1"/>
    </xf>
    <xf numFmtId="49" fontId="39" fillId="12" borderId="11" xfId="1" applyNumberFormat="1" applyFont="1" applyFill="1" applyBorder="1" applyAlignment="1">
      <alignment horizontal="left" vertical="center" wrapText="1" indent="2"/>
    </xf>
    <xf numFmtId="49" fontId="42" fillId="13" borderId="11" xfId="1" applyNumberFormat="1" applyFont="1" applyFill="1" applyBorder="1" applyAlignment="1">
      <alignment horizontal="left" vertical="center" wrapText="1" indent="3"/>
    </xf>
    <xf numFmtId="49" fontId="45" fillId="14" borderId="11" xfId="1" applyNumberFormat="1" applyFont="1" applyFill="1" applyBorder="1" applyAlignment="1">
      <alignment horizontal="left" vertical="center" wrapText="1" indent="4"/>
    </xf>
    <xf numFmtId="4" fontId="50" fillId="8" borderId="11" xfId="1" applyNumberFormat="1" applyFont="1" applyFill="1" applyBorder="1" applyAlignment="1">
      <alignment horizontal="center" vertical="center" wrapText="1"/>
    </xf>
    <xf numFmtId="49" fontId="48" fillId="15" borderId="11" xfId="1" applyNumberFormat="1" applyFont="1" applyFill="1" applyBorder="1" applyAlignment="1">
      <alignment horizontal="left" vertical="center" wrapText="1" indent="5"/>
    </xf>
    <xf numFmtId="0" fontId="14" fillId="0" borderId="0" xfId="1" applyFont="1" applyBorder="1" applyAlignment="1">
      <alignment horizontal="center" vertical="top" wrapText="1"/>
    </xf>
    <xf numFmtId="4" fontId="51" fillId="12" borderId="11" xfId="1" applyNumberFormat="1" applyFont="1" applyFill="1" applyBorder="1" applyAlignment="1">
      <alignment horizontal="center" vertical="center" wrapText="1"/>
    </xf>
    <xf numFmtId="4" fontId="51" fillId="8" borderId="11" xfId="1" applyNumberFormat="1" applyFont="1" applyFill="1" applyBorder="1" applyAlignment="1">
      <alignment horizontal="center" vertical="center" wrapText="1"/>
    </xf>
    <xf numFmtId="49" fontId="48" fillId="5" borderId="11" xfId="1" applyNumberFormat="1" applyFont="1" applyFill="1" applyBorder="1" applyAlignment="1">
      <alignment horizontal="left" vertical="center" wrapText="1" indent="5"/>
    </xf>
    <xf numFmtId="0" fontId="48" fillId="5" borderId="11" xfId="1" applyFont="1" applyFill="1" applyBorder="1" applyAlignment="1">
      <alignment horizontal="left" vertical="center" wrapText="1" indent="5"/>
    </xf>
    <xf numFmtId="4" fontId="49" fillId="5" borderId="11" xfId="1" applyNumberFormat="1" applyFont="1" applyFill="1" applyBorder="1" applyAlignment="1">
      <alignment horizontal="center" vertical="center" wrapText="1"/>
    </xf>
    <xf numFmtId="49" fontId="52" fillId="11" borderId="11" xfId="1" applyNumberFormat="1" applyFont="1" applyFill="1" applyBorder="1" applyAlignment="1">
      <alignment horizontal="left" vertical="center" wrapText="1" indent="6"/>
    </xf>
    <xf numFmtId="0" fontId="52" fillId="11" borderId="11" xfId="1" applyFont="1" applyFill="1" applyBorder="1" applyAlignment="1">
      <alignment horizontal="left" vertical="center" wrapText="1" indent="6"/>
    </xf>
    <xf numFmtId="4" fontId="53" fillId="11" borderId="11" xfId="1" applyNumberFormat="1" applyFont="1" applyFill="1" applyBorder="1" applyAlignment="1">
      <alignment horizontal="center" vertical="center" wrapText="1"/>
    </xf>
    <xf numFmtId="4" fontId="53" fillId="8" borderId="11" xfId="1" applyNumberFormat="1" applyFont="1" applyFill="1" applyBorder="1" applyAlignment="1">
      <alignment horizontal="center" vertical="center" wrapText="1"/>
    </xf>
    <xf numFmtId="49" fontId="48" fillId="15" borderId="11" xfId="1" applyNumberFormat="1" applyFont="1" applyFill="1" applyBorder="1" applyAlignment="1">
      <alignment horizontal="left" vertical="center" wrapText="1" indent="7"/>
    </xf>
    <xf numFmtId="0" fontId="48" fillId="15" borderId="11" xfId="1" applyFont="1" applyFill="1" applyBorder="1" applyAlignment="1">
      <alignment horizontal="left" vertical="center" wrapText="1" indent="7"/>
    </xf>
    <xf numFmtId="4" fontId="53" fillId="15" borderId="11" xfId="1" applyNumberFormat="1" applyFont="1" applyFill="1" applyBorder="1" applyAlignment="1">
      <alignment horizontal="center" vertical="center" wrapText="1"/>
    </xf>
    <xf numFmtId="49" fontId="36" fillId="11" borderId="11" xfId="1" applyNumberFormat="1" applyFont="1" applyFill="1" applyBorder="1" applyAlignment="1">
      <alignment horizontal="left" vertical="center" wrapText="1" indent="1"/>
    </xf>
    <xf numFmtId="0" fontId="39" fillId="12" borderId="0" xfId="1" applyFont="1" applyFill="1" applyBorder="1" applyAlignment="1">
      <alignment horizontal="left" vertical="center" wrapText="1" indent="3"/>
    </xf>
    <xf numFmtId="0" fontId="0" fillId="0" borderId="0" xfId="0" applyFill="1"/>
    <xf numFmtId="4" fontId="7" fillId="0" borderId="0" xfId="0" applyNumberFormat="1" applyFont="1" applyFill="1" applyAlignment="1">
      <alignment vertical="center"/>
    </xf>
    <xf numFmtId="0" fontId="0" fillId="16" borderId="0" xfId="0" applyFill="1"/>
    <xf numFmtId="0" fontId="15" fillId="0" borderId="0" xfId="2" applyFont="1" applyAlignment="1">
      <alignment horizontal="center" vertical="center" wrapText="1"/>
    </xf>
    <xf numFmtId="4" fontId="27" fillId="0" borderId="11" xfId="1"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textRotation="180" wrapText="1" readingOrder="1"/>
      <protection locked="0"/>
    </xf>
    <xf numFmtId="0" fontId="5" fillId="0" borderId="2" xfId="0" applyFont="1" applyFill="1" applyBorder="1" applyAlignment="1" applyProtection="1">
      <alignment horizontal="center" vertical="center" wrapText="1" readingOrder="1"/>
      <protection locked="0"/>
    </xf>
    <xf numFmtId="0" fontId="15" fillId="0" borderId="0" xfId="3"/>
    <xf numFmtId="0" fontId="15" fillId="0" borderId="0" xfId="3" applyAlignment="1">
      <alignment horizontal="center" vertical="center" wrapText="1"/>
    </xf>
    <xf numFmtId="0" fontId="16" fillId="0" borderId="0" xfId="3" applyFont="1"/>
    <xf numFmtId="49" fontId="15" fillId="0" borderId="0" xfId="3" applyNumberFormat="1"/>
    <xf numFmtId="0" fontId="15" fillId="0" borderId="0" xfId="3" applyFont="1" applyAlignment="1">
      <alignment horizontal="center" vertical="center" wrapText="1"/>
    </xf>
    <xf numFmtId="0" fontId="54" fillId="0" borderId="0" xfId="0" applyFont="1" applyFill="1"/>
    <xf numFmtId="164" fontId="3" fillId="0" borderId="7" xfId="0" applyNumberFormat="1" applyFont="1" applyFill="1" applyBorder="1" applyAlignment="1">
      <alignment vertical="center" wrapText="1"/>
    </xf>
    <xf numFmtId="0" fontId="3" fillId="0" borderId="7" xfId="0" applyFont="1" applyFill="1" applyBorder="1" applyAlignment="1">
      <alignment vertical="center" wrapText="1"/>
    </xf>
    <xf numFmtId="0" fontId="7" fillId="0" borderId="7"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23" fillId="0" borderId="9" xfId="0" applyNumberFormat="1" applyFont="1" applyBorder="1" applyAlignment="1">
      <alignment horizontal="center" vertical="center" wrapText="1"/>
    </xf>
    <xf numFmtId="0" fontId="9" fillId="16" borderId="7" xfId="0" applyFont="1" applyFill="1" applyBorder="1" applyAlignment="1">
      <alignment horizontal="center" vertical="center" wrapText="1"/>
    </xf>
    <xf numFmtId="3" fontId="10" fillId="16" borderId="7" xfId="0" applyNumberFormat="1" applyFont="1" applyFill="1" applyBorder="1" applyAlignment="1">
      <alignment horizontal="center" vertical="center" wrapText="1"/>
    </xf>
    <xf numFmtId="0" fontId="10" fillId="16" borderId="7" xfId="0" applyFont="1" applyFill="1" applyBorder="1" applyAlignment="1">
      <alignment horizontal="center" vertical="center" wrapText="1"/>
    </xf>
    <xf numFmtId="3" fontId="11" fillId="16" borderId="7" xfId="0" applyNumberFormat="1" applyFont="1" applyFill="1" applyBorder="1" applyAlignment="1">
      <alignment horizontal="center" vertical="center" wrapText="1"/>
    </xf>
    <xf numFmtId="0" fontId="1" fillId="0" borderId="0" xfId="0" applyNumberFormat="1" applyFont="1" applyFill="1" applyAlignment="1">
      <alignment vertical="center" wrapText="1"/>
    </xf>
    <xf numFmtId="0" fontId="4" fillId="0" borderId="1" xfId="0" applyNumberFormat="1" applyFont="1" applyFill="1" applyBorder="1" applyAlignment="1" applyProtection="1">
      <alignment horizontal="center" vertical="center" textRotation="180" wrapText="1" readingOrder="1"/>
      <protection locked="0"/>
    </xf>
    <xf numFmtId="0" fontId="1" fillId="0" borderId="7" xfId="0" applyNumberFormat="1" applyFont="1" applyFill="1" applyBorder="1" applyAlignment="1">
      <alignment horizontal="center" vertical="center" wrapText="1"/>
    </xf>
    <xf numFmtId="0" fontId="3" fillId="0" borderId="7" xfId="0" applyNumberFormat="1" applyFont="1" applyFill="1" applyBorder="1" applyAlignment="1">
      <alignment vertical="center" wrapText="1"/>
    </xf>
    <xf numFmtId="0" fontId="0" fillId="0" borderId="0" xfId="0" applyNumberFormat="1" applyFill="1"/>
    <xf numFmtId="0" fontId="1" fillId="0" borderId="0" xfId="0" applyFont="1" applyFill="1" applyAlignment="1">
      <alignment horizontal="center" vertical="center" wrapText="1"/>
    </xf>
    <xf numFmtId="3" fontId="0" fillId="0" borderId="0" xfId="0" applyNumberFormat="1" applyFill="1" applyAlignment="1">
      <alignment horizontal="center" vertical="center"/>
    </xf>
    <xf numFmtId="0" fontId="0" fillId="0" borderId="0" xfId="0" applyFill="1" applyAlignment="1">
      <alignment horizontal="center" vertical="center"/>
    </xf>
    <xf numFmtId="3" fontId="55" fillId="0" borderId="0" xfId="0" applyNumberFormat="1" applyFont="1" applyAlignment="1">
      <alignment horizontal="center" vertical="center"/>
    </xf>
    <xf numFmtId="0" fontId="26" fillId="2" borderId="0" xfId="1" applyFont="1" applyFill="1" applyBorder="1" applyAlignment="1">
      <alignment horizontal="center" vertical="center" wrapText="1"/>
    </xf>
    <xf numFmtId="0" fontId="15" fillId="2" borderId="0" xfId="3" applyFill="1" applyAlignment="1">
      <alignment horizontal="center" vertical="center" wrapText="1"/>
    </xf>
    <xf numFmtId="0" fontId="15" fillId="2" borderId="0" xfId="3" applyFill="1"/>
    <xf numFmtId="3" fontId="56" fillId="0" borderId="0" xfId="0" applyNumberFormat="1" applyFont="1" applyAlignment="1">
      <alignment horizontal="center" vertical="center"/>
    </xf>
    <xf numFmtId="3" fontId="8" fillId="0" borderId="0" xfId="0" applyNumberFormat="1" applyFont="1"/>
    <xf numFmtId="164" fontId="0" fillId="0" borderId="0" xfId="0" applyNumberFormat="1" applyFill="1"/>
    <xf numFmtId="0" fontId="15" fillId="0" borderId="0" xfId="3" applyAlignment="1">
      <alignment wrapText="1"/>
    </xf>
    <xf numFmtId="0" fontId="14" fillId="0" borderId="7" xfId="0" applyFont="1" applyBorder="1" applyAlignment="1">
      <alignment horizontal="center" vertical="center" wrapText="1"/>
    </xf>
    <xf numFmtId="0" fontId="14" fillId="0"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8" fillId="0" borderId="0" xfId="0" applyFont="1" applyAlignment="1">
      <alignment horizontal="center" vertical="center"/>
    </xf>
    <xf numFmtId="3" fontId="57" fillId="0" borderId="0" xfId="0" applyNumberFormat="1" applyFont="1" applyAlignment="1">
      <alignment horizontal="center"/>
    </xf>
    <xf numFmtId="4" fontId="15" fillId="0" borderId="0" xfId="3" applyNumberFormat="1"/>
    <xf numFmtId="0" fontId="3" fillId="3" borderId="7"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8" fillId="2" borderId="0" xfId="0" applyNumberFormat="1" applyFont="1" applyFill="1"/>
    <xf numFmtId="164" fontId="58" fillId="0" borderId="7" xfId="0" applyNumberFormat="1" applyFont="1" applyFill="1" applyBorder="1" applyAlignment="1">
      <alignment vertical="center" wrapText="1"/>
    </xf>
    <xf numFmtId="3" fontId="59" fillId="4" borderId="7" xfId="0" applyNumberFormat="1" applyFont="1" applyFill="1" applyBorder="1" applyAlignment="1">
      <alignment horizontal="center" vertical="center"/>
    </xf>
    <xf numFmtId="0" fontId="14" fillId="17" borderId="7" xfId="0" applyFont="1" applyFill="1" applyBorder="1" applyAlignment="1">
      <alignment horizontal="center" vertical="center" wrapText="1"/>
    </xf>
    <xf numFmtId="3" fontId="0" fillId="17" borderId="7" xfId="0" applyNumberFormat="1" applyFill="1" applyBorder="1" applyAlignment="1">
      <alignment horizontal="center" vertical="center"/>
    </xf>
    <xf numFmtId="164" fontId="0" fillId="17" borderId="7" xfId="0" applyNumberFormat="1" applyFill="1" applyBorder="1" applyAlignment="1">
      <alignment horizontal="center" vertical="center"/>
    </xf>
    <xf numFmtId="164" fontId="16" fillId="17" borderId="7" xfId="0" applyNumberFormat="1" applyFont="1" applyFill="1" applyBorder="1" applyAlignment="1">
      <alignment horizontal="center" vertical="center"/>
    </xf>
    <xf numFmtId="3" fontId="15" fillId="17" borderId="7" xfId="0" applyNumberFormat="1" applyFont="1" applyFill="1" applyBorder="1" applyAlignment="1">
      <alignment horizontal="center" vertical="center"/>
    </xf>
    <xf numFmtId="0" fontId="9" fillId="18" borderId="7" xfId="0" applyFont="1" applyFill="1" applyBorder="1" applyAlignment="1">
      <alignment horizontal="center" vertical="center" wrapText="1"/>
    </xf>
    <xf numFmtId="3" fontId="10" fillId="18" borderId="7" xfId="0" applyNumberFormat="1" applyFont="1" applyFill="1" applyBorder="1" applyAlignment="1">
      <alignment horizontal="center" vertical="center" wrapText="1"/>
    </xf>
    <xf numFmtId="0" fontId="10" fillId="18" borderId="7" xfId="0" applyFont="1" applyFill="1" applyBorder="1" applyAlignment="1">
      <alignment horizontal="center" vertical="center" wrapText="1"/>
    </xf>
    <xf numFmtId="3" fontId="11" fillId="18" borderId="7" xfId="0" applyNumberFormat="1" applyFont="1" applyFill="1" applyBorder="1" applyAlignment="1">
      <alignment horizontal="center" vertical="center" wrapText="1"/>
    </xf>
    <xf numFmtId="0" fontId="12" fillId="19" borderId="7" xfId="0" applyFont="1" applyFill="1" applyBorder="1" applyAlignment="1">
      <alignment horizontal="center" vertical="center" wrapText="1"/>
    </xf>
    <xf numFmtId="3" fontId="22" fillId="19" borderId="7" xfId="0" applyNumberFormat="1" applyFont="1" applyFill="1" applyBorder="1" applyAlignment="1">
      <alignment horizontal="center" vertical="center"/>
    </xf>
    <xf numFmtId="164" fontId="0" fillId="19" borderId="7" xfId="0" applyNumberFormat="1" applyFill="1" applyBorder="1" applyAlignment="1">
      <alignment horizontal="center" vertical="center"/>
    </xf>
    <xf numFmtId="3" fontId="0" fillId="19" borderId="7" xfId="0" applyNumberFormat="1" applyFill="1" applyBorder="1" applyAlignment="1">
      <alignment horizontal="center" vertical="center"/>
    </xf>
    <xf numFmtId="0" fontId="12" fillId="20" borderId="7" xfId="0" applyFont="1" applyFill="1" applyBorder="1" applyAlignment="1">
      <alignment horizontal="center" vertical="center" wrapText="1"/>
    </xf>
    <xf numFmtId="3" fontId="12" fillId="20" borderId="7" xfId="0"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textRotation="180" wrapText="1"/>
      <protection locked="0"/>
    </xf>
    <xf numFmtId="0" fontId="4" fillId="0" borderId="1" xfId="0" applyFont="1" applyFill="1" applyBorder="1" applyAlignment="1" applyProtection="1">
      <alignment horizontal="center" vertical="center" textRotation="180" wrapText="1"/>
      <protection locked="0"/>
    </xf>
    <xf numFmtId="0" fontId="5" fillId="0" borderId="4" xfId="0" applyFont="1" applyFill="1" applyBorder="1" applyAlignment="1" applyProtection="1">
      <alignment horizontal="center" vertical="center" wrapText="1" readingOrder="1"/>
      <protection locked="0"/>
    </xf>
    <xf numFmtId="0" fontId="5" fillId="0" borderId="5" xfId="0" applyFont="1" applyFill="1" applyBorder="1" applyAlignment="1" applyProtection="1">
      <alignment horizontal="center" vertical="center" wrapText="1" readingOrder="1"/>
      <protection locked="0"/>
    </xf>
    <xf numFmtId="0" fontId="5" fillId="0" borderId="6" xfId="0" applyFont="1" applyFill="1" applyBorder="1" applyAlignment="1" applyProtection="1">
      <alignment horizontal="center" vertical="center" wrapText="1" readingOrder="1"/>
      <protection locked="0"/>
    </xf>
    <xf numFmtId="0" fontId="5" fillId="0" borderId="2" xfId="0" applyFont="1" applyFill="1" applyBorder="1" applyAlignment="1" applyProtection="1">
      <alignment horizontal="center" vertical="center" wrapText="1" readingOrder="1"/>
      <protection locked="0"/>
    </xf>
    <xf numFmtId="0" fontId="1" fillId="0" borderId="2" xfId="0" applyFont="1" applyFill="1" applyBorder="1" applyAlignment="1" applyProtection="1">
      <alignment vertical="top" wrapText="1"/>
      <protection locked="0"/>
    </xf>
    <xf numFmtId="49" fontId="12" fillId="0" borderId="11" xfId="1" applyNumberFormat="1" applyFont="1" applyFill="1" applyBorder="1" applyAlignment="1">
      <alignment horizontal="center" vertical="center" wrapText="1"/>
    </xf>
    <xf numFmtId="2" fontId="12" fillId="0" borderId="11" xfId="1" applyNumberFormat="1" applyFont="1" applyFill="1" applyBorder="1" applyAlignment="1">
      <alignment horizontal="center" vertical="center"/>
    </xf>
    <xf numFmtId="4" fontId="27" fillId="0" borderId="11" xfId="1" applyNumberFormat="1" applyFont="1" applyFill="1" applyBorder="1" applyAlignment="1">
      <alignment horizontal="center" vertical="center" wrapText="1"/>
    </xf>
  </cellXfs>
  <cellStyles count="4">
    <cellStyle name="Normal" xfId="0" builtinId="0"/>
    <cellStyle name="Normal 2" xfId="1"/>
    <cellStyle name="Normal 3" xfId="2"/>
    <cellStyle name="Normal 3 2" xfId="3"/>
  </cellStyles>
  <dxfs count="0"/>
  <tableStyles count="0" defaultTableStyle="TableStyleMedium2" defaultPivotStyle="PivotStyleMedium9"/>
  <colors>
    <mruColors>
      <color rgb="FF1B6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50B4241-9DE5-4E38-AFF3-7A460B888CC7}" type="doc">
      <dgm:prSet loTypeId="urn:microsoft.com/office/officeart/2005/8/layout/orgChart1" loCatId="hierarchy" qsTypeId="urn:microsoft.com/office/officeart/2005/8/quickstyle/simple4" qsCatId="simple" csTypeId="urn:microsoft.com/office/officeart/2005/8/colors/colorful4" csCatId="colorful" phldr="1"/>
      <dgm:spPr/>
      <dgm:t>
        <a:bodyPr/>
        <a:lstStyle/>
        <a:p>
          <a:endParaRPr lang="en-US"/>
        </a:p>
      </dgm:t>
    </dgm:pt>
    <dgm:pt modelId="{57C7DAAF-6496-4D59-9F75-D52BE35292CB}">
      <dgm:prSet phldrT="[Text]" custT="1"/>
      <dgm:spPr>
        <a:solidFill>
          <a:srgbClr val="002060"/>
        </a:solidFill>
      </dgm:spPr>
      <dgm:t>
        <a:bodyPr/>
        <a:lstStyle/>
        <a:p>
          <a:r>
            <a:rPr lang="ka-GE" sz="3200" b="1">
              <a:solidFill>
                <a:srgbClr val="FFC000"/>
              </a:solidFill>
            </a:rPr>
            <a:t>სსიპ  შრომის ინსპექციის სააგენტოს უფროსი</a:t>
          </a:r>
          <a:endParaRPr lang="en-US" sz="3200" b="1">
            <a:solidFill>
              <a:srgbClr val="FFC000"/>
            </a:solidFill>
          </a:endParaRPr>
        </a:p>
      </dgm:t>
    </dgm:pt>
    <dgm:pt modelId="{768C3C75-6609-4565-B827-3CB01A13D658}" type="parTrans" cxnId="{5D3F0646-CEF8-4166-AAA5-619BF1E92920}">
      <dgm:prSet/>
      <dgm:spPr/>
      <dgm:t>
        <a:bodyPr/>
        <a:lstStyle/>
        <a:p>
          <a:endParaRPr lang="en-US" sz="1100" b="0"/>
        </a:p>
      </dgm:t>
    </dgm:pt>
    <dgm:pt modelId="{F511FF76-4DA9-44AA-84EC-92481F71D214}" type="sibTrans" cxnId="{5D3F0646-CEF8-4166-AAA5-619BF1E92920}">
      <dgm:prSet/>
      <dgm:spPr/>
      <dgm:t>
        <a:bodyPr/>
        <a:lstStyle/>
        <a:p>
          <a:endParaRPr lang="en-US" sz="1100" b="0"/>
        </a:p>
      </dgm:t>
    </dgm:pt>
    <dgm:pt modelId="{8BC25F30-48E2-4B0E-900B-AA04E91413C6}" type="asst">
      <dgm:prSet phldrT="[Text]" custT="1"/>
      <dgm:spPr>
        <a:solidFill>
          <a:schemeClr val="accent2">
            <a:lumMod val="40000"/>
            <a:lumOff val="60000"/>
          </a:schemeClr>
        </a:solidFill>
      </dgm:spPr>
      <dgm:t>
        <a:bodyPr/>
        <a:lstStyle/>
        <a:p>
          <a:r>
            <a:rPr lang="ka-GE" sz="2400" b="0">
              <a:solidFill>
                <a:sysClr val="windowText" lastClr="000000"/>
              </a:solidFill>
            </a:rPr>
            <a:t>მრჩეველი</a:t>
          </a:r>
          <a:endParaRPr lang="en-US" sz="2400" b="0">
            <a:solidFill>
              <a:sysClr val="windowText" lastClr="000000"/>
            </a:solidFill>
          </a:endParaRPr>
        </a:p>
      </dgm:t>
    </dgm:pt>
    <dgm:pt modelId="{18BB245D-E658-465B-9800-923BB5465727}" type="parTrans" cxnId="{FD9E2F10-2173-477A-8027-331D8FC41C4F}">
      <dgm:prSet/>
      <dgm:spPr/>
      <dgm:t>
        <a:bodyPr/>
        <a:lstStyle/>
        <a:p>
          <a:endParaRPr lang="en-US" sz="2400" b="0">
            <a:solidFill>
              <a:sysClr val="windowText" lastClr="000000"/>
            </a:solidFill>
          </a:endParaRPr>
        </a:p>
      </dgm:t>
    </dgm:pt>
    <dgm:pt modelId="{3DB80633-DBF0-4414-95F9-5A4D5511BD2E}" type="sibTrans" cxnId="{FD9E2F10-2173-477A-8027-331D8FC41C4F}">
      <dgm:prSet/>
      <dgm:spPr/>
      <dgm:t>
        <a:bodyPr/>
        <a:lstStyle/>
        <a:p>
          <a:endParaRPr lang="en-US" sz="1100" b="0"/>
        </a:p>
      </dgm:t>
    </dgm:pt>
    <dgm:pt modelId="{620AFB18-E7D5-496B-A60A-7CAB8E0B3339}">
      <dgm:prSet custT="1"/>
      <dgm:spPr>
        <a:solidFill>
          <a:srgbClr val="FFC000"/>
        </a:solidFill>
      </dgm:spPr>
      <dgm:t>
        <a:bodyPr/>
        <a:lstStyle/>
        <a:p>
          <a:r>
            <a:rPr lang="ka-GE" sz="2400" b="1">
              <a:solidFill>
                <a:sysClr val="windowText" lastClr="000000"/>
              </a:solidFill>
            </a:rPr>
            <a:t>სამართლებრივი უზრუნველყოფის დეპარტამენტი</a:t>
          </a:r>
          <a:endParaRPr lang="en-US" sz="2400" b="1">
            <a:solidFill>
              <a:sysClr val="windowText" lastClr="000000"/>
            </a:solidFill>
          </a:endParaRPr>
        </a:p>
      </dgm:t>
    </dgm:pt>
    <dgm:pt modelId="{2B7C60C3-028D-4338-B7D5-3A625F5B3CA1}" type="parTrans" cxnId="{316DC804-92F0-4E2D-8365-610AC9A934ED}">
      <dgm:prSet/>
      <dgm:spPr/>
      <dgm:t>
        <a:bodyPr/>
        <a:lstStyle/>
        <a:p>
          <a:endParaRPr lang="en-US" sz="2400" b="0">
            <a:solidFill>
              <a:sysClr val="windowText" lastClr="000000"/>
            </a:solidFill>
          </a:endParaRPr>
        </a:p>
      </dgm:t>
    </dgm:pt>
    <dgm:pt modelId="{C4638E46-6890-4ECD-9C5D-8D1DEF8137A1}" type="sibTrans" cxnId="{316DC804-92F0-4E2D-8365-610AC9A934ED}">
      <dgm:prSet/>
      <dgm:spPr/>
      <dgm:t>
        <a:bodyPr/>
        <a:lstStyle/>
        <a:p>
          <a:endParaRPr lang="en-US" sz="1100" b="0"/>
        </a:p>
      </dgm:t>
    </dgm:pt>
    <dgm:pt modelId="{2EF8120F-CE4F-40BD-81C8-B2839689BF38}">
      <dgm:prSet custT="1"/>
      <dgm:spPr>
        <a:solidFill>
          <a:srgbClr val="00B050"/>
        </a:solidFill>
      </dgm:spPr>
      <dgm:t>
        <a:bodyPr/>
        <a:lstStyle/>
        <a:p>
          <a:r>
            <a:rPr lang="ka-GE" sz="2400" b="1">
              <a:solidFill>
                <a:sysClr val="windowText" lastClr="000000"/>
              </a:solidFill>
            </a:rPr>
            <a:t>სააგენტოს უფროსის პირველი მოადგილე</a:t>
          </a:r>
          <a:endParaRPr lang="en-US" sz="2400" b="1">
            <a:solidFill>
              <a:sysClr val="windowText" lastClr="000000"/>
            </a:solidFill>
          </a:endParaRPr>
        </a:p>
      </dgm:t>
    </dgm:pt>
    <dgm:pt modelId="{42AA6DCC-F0BC-4AB6-B7D6-D3B31CD5E696}" type="sibTrans" cxnId="{5E1C1B15-BCC3-4684-8A7A-0E9ED3911647}">
      <dgm:prSet/>
      <dgm:spPr/>
      <dgm:t>
        <a:bodyPr/>
        <a:lstStyle/>
        <a:p>
          <a:endParaRPr lang="en-US" sz="1100" b="0"/>
        </a:p>
      </dgm:t>
    </dgm:pt>
    <dgm:pt modelId="{3AE4BEDB-ED0B-4725-ADD8-39662D9990A3}" type="parTrans" cxnId="{5E1C1B15-BCC3-4684-8A7A-0E9ED3911647}">
      <dgm:prSet/>
      <dgm:spPr/>
      <dgm:t>
        <a:bodyPr/>
        <a:lstStyle/>
        <a:p>
          <a:endParaRPr lang="en-US" sz="2400" b="0">
            <a:solidFill>
              <a:sysClr val="windowText" lastClr="000000"/>
            </a:solidFill>
          </a:endParaRPr>
        </a:p>
      </dgm:t>
    </dgm:pt>
    <dgm:pt modelId="{DFB3405B-D179-4D92-AAD9-437F389D112C}">
      <dgm:prSet custT="1"/>
      <dgm:spPr>
        <a:solidFill>
          <a:srgbClr val="FFC000"/>
        </a:solidFill>
      </dgm:spPr>
      <dgm:t>
        <a:bodyPr/>
        <a:lstStyle/>
        <a:p>
          <a:r>
            <a:rPr lang="ka-GE" sz="2400" b="1">
              <a:solidFill>
                <a:sysClr val="windowText" lastClr="000000"/>
              </a:solidFill>
            </a:rPr>
            <a:t>შრომის უსაფრთხოებაზე ზედამხედველობის  დეპარტამენტი</a:t>
          </a:r>
          <a:endParaRPr lang="en-US" sz="2400" b="1">
            <a:solidFill>
              <a:sysClr val="windowText" lastClr="000000"/>
            </a:solidFill>
          </a:endParaRPr>
        </a:p>
      </dgm:t>
    </dgm:pt>
    <dgm:pt modelId="{DF14B425-8BC0-4F88-9494-954C0AF1BA90}" type="parTrans" cxnId="{7BDBC10B-C92A-445C-A259-DCC032C6A827}">
      <dgm:prSet/>
      <dgm:spPr/>
      <dgm:t>
        <a:bodyPr/>
        <a:lstStyle/>
        <a:p>
          <a:endParaRPr lang="en-GB" sz="2400" b="0">
            <a:solidFill>
              <a:sysClr val="windowText" lastClr="000000"/>
            </a:solidFill>
          </a:endParaRPr>
        </a:p>
      </dgm:t>
    </dgm:pt>
    <dgm:pt modelId="{2F8E6B92-89EE-4C77-937F-5D9FA6ED1CA0}" type="sibTrans" cxnId="{7BDBC10B-C92A-445C-A259-DCC032C6A827}">
      <dgm:prSet/>
      <dgm:spPr/>
      <dgm:t>
        <a:bodyPr/>
        <a:lstStyle/>
        <a:p>
          <a:endParaRPr lang="en-GB" sz="1100" b="0"/>
        </a:p>
      </dgm:t>
    </dgm:pt>
    <dgm:pt modelId="{9F0D57FE-58CD-441E-8189-15B5BBC6117E}">
      <dgm:prSet custT="1"/>
      <dgm:spPr>
        <a:solidFill>
          <a:srgbClr val="00B050"/>
        </a:solidFill>
      </dgm:spPr>
      <dgm:t>
        <a:bodyPr/>
        <a:lstStyle/>
        <a:p>
          <a:r>
            <a:rPr lang="ka-GE" sz="2400" b="1">
              <a:solidFill>
                <a:sysClr val="windowText" lastClr="000000"/>
              </a:solidFill>
            </a:rPr>
            <a:t>სააგენტოს უფროსის  მოადგილე</a:t>
          </a:r>
          <a:endParaRPr lang="en-US" sz="2400" b="1">
            <a:solidFill>
              <a:sysClr val="windowText" lastClr="000000"/>
            </a:solidFill>
          </a:endParaRPr>
        </a:p>
      </dgm:t>
    </dgm:pt>
    <dgm:pt modelId="{0D61DB5B-4880-4FF2-87ED-CA4875FAD99C}" type="parTrans" cxnId="{7A9B7C72-B9D0-40E5-8C36-78C4AF4AB752}">
      <dgm:prSet/>
      <dgm:spPr/>
      <dgm:t>
        <a:bodyPr/>
        <a:lstStyle/>
        <a:p>
          <a:endParaRPr lang="en-US" sz="2400" b="0">
            <a:solidFill>
              <a:sysClr val="windowText" lastClr="000000"/>
            </a:solidFill>
          </a:endParaRPr>
        </a:p>
      </dgm:t>
    </dgm:pt>
    <dgm:pt modelId="{DE6DF326-E97B-4B14-B138-267142900CB6}" type="sibTrans" cxnId="{7A9B7C72-B9D0-40E5-8C36-78C4AF4AB752}">
      <dgm:prSet/>
      <dgm:spPr/>
      <dgm:t>
        <a:bodyPr/>
        <a:lstStyle/>
        <a:p>
          <a:endParaRPr lang="en-US" sz="1100" b="0"/>
        </a:p>
      </dgm:t>
    </dgm:pt>
    <dgm:pt modelId="{D2D65DA0-9AE6-42CC-A741-8BB72FD9EAC4}">
      <dgm:prSet phldrT="[Text]" custT="1"/>
      <dgm:spPr>
        <a:solidFill>
          <a:srgbClr val="FFC000"/>
        </a:solidFill>
      </dgm:spPr>
      <dgm:t>
        <a:bodyPr/>
        <a:lstStyle/>
        <a:p>
          <a:r>
            <a:rPr lang="ka-GE" sz="2400" b="1">
              <a:solidFill>
                <a:sysClr val="windowText" lastClr="000000"/>
              </a:solidFill>
            </a:rPr>
            <a:t>მონიტორინგისა და ზედამხედველობის დეპარტამენტი</a:t>
          </a:r>
          <a:endParaRPr lang="en-US" sz="2400" b="1">
            <a:solidFill>
              <a:sysClr val="windowText" lastClr="000000"/>
            </a:solidFill>
          </a:endParaRPr>
        </a:p>
      </dgm:t>
    </dgm:pt>
    <dgm:pt modelId="{8DC61325-20BE-4E31-A0F5-FC58B006E02E}" type="sibTrans" cxnId="{B7333F97-2F43-4F3E-8DF5-39C29486D226}">
      <dgm:prSet/>
      <dgm:spPr/>
      <dgm:t>
        <a:bodyPr/>
        <a:lstStyle/>
        <a:p>
          <a:endParaRPr lang="en-US" sz="1100" b="0"/>
        </a:p>
      </dgm:t>
    </dgm:pt>
    <dgm:pt modelId="{6D9B8DA5-C056-4616-A41B-5A381320A2A5}" type="parTrans" cxnId="{B7333F97-2F43-4F3E-8DF5-39C29486D226}">
      <dgm:prSet/>
      <dgm:spPr/>
      <dgm:t>
        <a:bodyPr/>
        <a:lstStyle/>
        <a:p>
          <a:endParaRPr lang="en-US" sz="2400" b="0">
            <a:solidFill>
              <a:sysClr val="windowText" lastClr="000000"/>
            </a:solidFill>
          </a:endParaRPr>
        </a:p>
      </dgm:t>
    </dgm:pt>
    <dgm:pt modelId="{395F6431-4151-4C8B-944C-D4B317CFBDA9}">
      <dgm:prSet phldrT="[Text]" custT="1"/>
      <dgm:spPr>
        <a:solidFill>
          <a:srgbClr val="0070C0"/>
        </a:solidFill>
      </dgm:spPr>
      <dgm:t>
        <a:bodyPr/>
        <a:lstStyle/>
        <a:p>
          <a:r>
            <a:rPr lang="ka-GE" sz="2400" b="0">
              <a:solidFill>
                <a:sysClr val="windowText" lastClr="000000"/>
              </a:solidFill>
            </a:rPr>
            <a:t>ოპერატიული ინფორმაციის მოძიების, მონიტორინგისა და დისციპლინარული პასუხისმგებლობის სამმართველო</a:t>
          </a:r>
          <a:endParaRPr lang="en-US" sz="2400" b="0">
            <a:solidFill>
              <a:sysClr val="windowText" lastClr="000000"/>
            </a:solidFill>
          </a:endParaRPr>
        </a:p>
      </dgm:t>
    </dgm:pt>
    <dgm:pt modelId="{D6C1C2B5-0348-48D3-9F37-E032419CF6A6}" type="sibTrans" cxnId="{F544AB61-17D5-4F5D-A90C-F6D254C68356}">
      <dgm:prSet/>
      <dgm:spPr/>
      <dgm:t>
        <a:bodyPr/>
        <a:lstStyle/>
        <a:p>
          <a:endParaRPr lang="en-US" sz="1100" b="0"/>
        </a:p>
      </dgm:t>
    </dgm:pt>
    <dgm:pt modelId="{08218077-9979-402D-A116-B5308B4ED717}" type="parTrans" cxnId="{F544AB61-17D5-4F5D-A90C-F6D254C68356}">
      <dgm:prSet/>
      <dgm:spPr/>
      <dgm:t>
        <a:bodyPr/>
        <a:lstStyle/>
        <a:p>
          <a:endParaRPr lang="en-US" sz="2400" b="0">
            <a:solidFill>
              <a:sysClr val="windowText" lastClr="000000"/>
            </a:solidFill>
          </a:endParaRPr>
        </a:p>
      </dgm:t>
    </dgm:pt>
    <dgm:pt modelId="{C011E921-98A8-488F-9827-539F2C990BB3}">
      <dgm:prSet custT="1"/>
      <dgm:spPr>
        <a:solidFill>
          <a:srgbClr val="0070C0"/>
        </a:solidFill>
      </dgm:spPr>
      <dgm:t>
        <a:bodyPr/>
        <a:lstStyle/>
        <a:p>
          <a:r>
            <a:rPr lang="ka-GE" sz="2400" b="0">
              <a:solidFill>
                <a:sysClr val="windowText" lastClr="000000"/>
              </a:solidFill>
            </a:rPr>
            <a:t>ადმინისტრაციული საჩივრების განხილვის სამმართველო</a:t>
          </a:r>
          <a:endParaRPr lang="en-US" sz="2400" b="0">
            <a:solidFill>
              <a:sysClr val="windowText" lastClr="000000"/>
            </a:solidFill>
          </a:endParaRPr>
        </a:p>
      </dgm:t>
    </dgm:pt>
    <dgm:pt modelId="{2A5BD611-911D-40B4-BC02-9CAE6BFD6503}" type="parTrans" cxnId="{625D939F-91C8-4649-8401-200641F51261}">
      <dgm:prSet/>
      <dgm:spPr/>
      <dgm:t>
        <a:bodyPr/>
        <a:lstStyle/>
        <a:p>
          <a:endParaRPr lang="en-US" sz="2400">
            <a:solidFill>
              <a:sysClr val="windowText" lastClr="000000"/>
            </a:solidFill>
          </a:endParaRPr>
        </a:p>
      </dgm:t>
    </dgm:pt>
    <dgm:pt modelId="{2074162B-991A-413E-A208-C7D7C41EA1C2}" type="sibTrans" cxnId="{625D939F-91C8-4649-8401-200641F51261}">
      <dgm:prSet/>
      <dgm:spPr/>
      <dgm:t>
        <a:bodyPr/>
        <a:lstStyle/>
        <a:p>
          <a:endParaRPr lang="en-US" sz="1100"/>
        </a:p>
      </dgm:t>
    </dgm:pt>
    <dgm:pt modelId="{485231B6-7DFD-4B64-842B-FE23B1D00B83}">
      <dgm:prSet custT="1"/>
      <dgm:spPr>
        <a:solidFill>
          <a:srgbClr val="0070C0"/>
        </a:solidFill>
      </dgm:spPr>
      <dgm:t>
        <a:bodyPr/>
        <a:lstStyle/>
        <a:p>
          <a:r>
            <a:rPr lang="ka-GE" sz="2400" b="0">
              <a:solidFill>
                <a:sysClr val="windowText" lastClr="000000"/>
              </a:solidFill>
            </a:rPr>
            <a:t>სასამართლო დავები წარმართვის, დოკუმენტაციის სამართლებრივი რევიზიისა და ვიზირების სამმართველო</a:t>
          </a:r>
          <a:endParaRPr lang="en-US" sz="2400" b="0">
            <a:solidFill>
              <a:sysClr val="windowText" lastClr="000000"/>
            </a:solidFill>
          </a:endParaRPr>
        </a:p>
      </dgm:t>
    </dgm:pt>
    <dgm:pt modelId="{F25B572E-68AA-4823-9DB8-6F4EBA29AAEE}" type="parTrans" cxnId="{9D8B48C9-5EAB-4840-BFCA-F45B592B4ECA}">
      <dgm:prSet/>
      <dgm:spPr/>
      <dgm:t>
        <a:bodyPr/>
        <a:lstStyle/>
        <a:p>
          <a:endParaRPr lang="en-US" sz="2400">
            <a:solidFill>
              <a:sysClr val="windowText" lastClr="000000"/>
            </a:solidFill>
          </a:endParaRPr>
        </a:p>
      </dgm:t>
    </dgm:pt>
    <dgm:pt modelId="{971DE22F-6EE8-40D6-A41F-D0610EC8CA68}" type="sibTrans" cxnId="{9D8B48C9-5EAB-4840-BFCA-F45B592B4ECA}">
      <dgm:prSet/>
      <dgm:spPr/>
      <dgm:t>
        <a:bodyPr/>
        <a:lstStyle/>
        <a:p>
          <a:endParaRPr lang="en-US" sz="1100"/>
        </a:p>
      </dgm:t>
    </dgm:pt>
    <dgm:pt modelId="{74468C0D-EACD-4154-8CD7-CB254442ADE0}">
      <dgm:prSet custT="1"/>
      <dgm:spPr>
        <a:solidFill>
          <a:srgbClr val="0070C0"/>
        </a:solidFill>
      </dgm:spPr>
      <dgm:t>
        <a:bodyPr/>
        <a:lstStyle/>
        <a:p>
          <a:r>
            <a:rPr lang="ka-GE" sz="2400" b="0">
              <a:solidFill>
                <a:sysClr val="windowText" lastClr="000000"/>
              </a:solidFill>
            </a:rPr>
            <a:t>სახელმწიფო შესყიდვების სამმართველო</a:t>
          </a:r>
          <a:endParaRPr lang="en-US" sz="2400" b="0">
            <a:solidFill>
              <a:sysClr val="windowText" lastClr="000000"/>
            </a:solidFill>
          </a:endParaRPr>
        </a:p>
      </dgm:t>
    </dgm:pt>
    <dgm:pt modelId="{207F90B6-195D-49E8-B9B6-63EFD4F53A70}" type="parTrans" cxnId="{04B1EA9D-461A-410C-A7E2-F251BC50D79B}">
      <dgm:prSet/>
      <dgm:spPr/>
      <dgm:t>
        <a:bodyPr/>
        <a:lstStyle/>
        <a:p>
          <a:endParaRPr lang="en-US" sz="2400">
            <a:solidFill>
              <a:sysClr val="windowText" lastClr="000000"/>
            </a:solidFill>
          </a:endParaRPr>
        </a:p>
      </dgm:t>
    </dgm:pt>
    <dgm:pt modelId="{F969A860-6AE3-4CB0-8316-7100754F1577}" type="sibTrans" cxnId="{04B1EA9D-461A-410C-A7E2-F251BC50D79B}">
      <dgm:prSet/>
      <dgm:spPr/>
      <dgm:t>
        <a:bodyPr/>
        <a:lstStyle/>
        <a:p>
          <a:endParaRPr lang="en-US" sz="1100"/>
        </a:p>
      </dgm:t>
    </dgm:pt>
    <dgm:pt modelId="{F682947A-19EA-4D83-A517-73C1134D0E9B}">
      <dgm:prSet custT="1"/>
      <dgm:spPr>
        <a:solidFill>
          <a:srgbClr val="0070C0"/>
        </a:solidFill>
      </dgm:spPr>
      <dgm:t>
        <a:bodyPr/>
        <a:lstStyle/>
        <a:p>
          <a:r>
            <a:rPr lang="ka-GE" sz="2400" b="0">
              <a:solidFill>
                <a:sysClr val="windowText" lastClr="000000"/>
              </a:solidFill>
            </a:rPr>
            <a:t>ფინანსური რესურსების მართვისა და აღრიცხვის სამმართველო</a:t>
          </a:r>
          <a:endParaRPr lang="en-US" sz="2400" b="0">
            <a:solidFill>
              <a:sysClr val="windowText" lastClr="000000"/>
            </a:solidFill>
          </a:endParaRPr>
        </a:p>
      </dgm:t>
    </dgm:pt>
    <dgm:pt modelId="{9AA8DB4F-E888-48AB-8DE6-15B38ED18D82}" type="parTrans" cxnId="{086A409C-D823-4D4D-B62A-1A0F46BE5080}">
      <dgm:prSet/>
      <dgm:spPr/>
      <dgm:t>
        <a:bodyPr/>
        <a:lstStyle/>
        <a:p>
          <a:endParaRPr lang="en-US" sz="2400">
            <a:solidFill>
              <a:sysClr val="windowText" lastClr="000000"/>
            </a:solidFill>
          </a:endParaRPr>
        </a:p>
      </dgm:t>
    </dgm:pt>
    <dgm:pt modelId="{FD8451DD-ACBD-4AD5-A31A-3AF477F2CE72}" type="sibTrans" cxnId="{086A409C-D823-4D4D-B62A-1A0F46BE5080}">
      <dgm:prSet/>
      <dgm:spPr/>
      <dgm:t>
        <a:bodyPr/>
        <a:lstStyle/>
        <a:p>
          <a:endParaRPr lang="en-US" sz="1100"/>
        </a:p>
      </dgm:t>
    </dgm:pt>
    <dgm:pt modelId="{0074CD5D-DDA3-4D97-B180-FF9AC2979862}">
      <dgm:prSet custT="1"/>
      <dgm:spPr>
        <a:solidFill>
          <a:srgbClr val="0070C0"/>
        </a:solidFill>
      </dgm:spPr>
      <dgm:t>
        <a:bodyPr/>
        <a:lstStyle/>
        <a:p>
          <a:r>
            <a:rPr lang="ka-GE" sz="2400" b="0">
              <a:solidFill>
                <a:sysClr val="windowText" lastClr="000000"/>
              </a:solidFill>
            </a:rPr>
            <a:t>შრომის უსაფრთხოების სპეციალისტის აკრედიტებულ პროგრამაზე ზედამხედველობის ცენტრი</a:t>
          </a:r>
          <a:endParaRPr lang="en-US" sz="2400" b="0">
            <a:solidFill>
              <a:sysClr val="windowText" lastClr="000000"/>
            </a:solidFill>
          </a:endParaRPr>
        </a:p>
      </dgm:t>
    </dgm:pt>
    <dgm:pt modelId="{B89298B9-5A75-46ED-9208-A610FEE79A25}" type="parTrans" cxnId="{A8724633-2CD1-441B-BFE4-8DA5F515E5C7}">
      <dgm:prSet/>
      <dgm:spPr/>
      <dgm:t>
        <a:bodyPr/>
        <a:lstStyle/>
        <a:p>
          <a:endParaRPr lang="en-US" sz="2400">
            <a:solidFill>
              <a:sysClr val="windowText" lastClr="000000"/>
            </a:solidFill>
          </a:endParaRPr>
        </a:p>
      </dgm:t>
    </dgm:pt>
    <dgm:pt modelId="{FD417E11-8389-4D09-B497-5594E2A2E0D8}" type="sibTrans" cxnId="{A8724633-2CD1-441B-BFE4-8DA5F515E5C7}">
      <dgm:prSet/>
      <dgm:spPr/>
      <dgm:t>
        <a:bodyPr/>
        <a:lstStyle/>
        <a:p>
          <a:endParaRPr lang="en-US" sz="1100"/>
        </a:p>
      </dgm:t>
    </dgm:pt>
    <dgm:pt modelId="{A6ABCFDD-BDEE-4694-A42F-0F53ECF6AA3A}">
      <dgm:prSet custT="1"/>
      <dgm:spPr>
        <a:solidFill>
          <a:srgbClr val="FFC000"/>
        </a:solidFill>
      </dgm:spPr>
      <dgm:t>
        <a:bodyPr/>
        <a:lstStyle/>
        <a:p>
          <a:r>
            <a:rPr lang="ka-GE" sz="2400" b="1">
              <a:solidFill>
                <a:sysClr val="windowText" lastClr="000000"/>
              </a:solidFill>
            </a:rPr>
            <a:t>საფინანსო-ეკონომოკური </a:t>
          </a:r>
        </a:p>
        <a:p>
          <a:r>
            <a:rPr lang="ka-GE" sz="2400" b="1">
              <a:solidFill>
                <a:sysClr val="windowText" lastClr="000000"/>
              </a:solidFill>
            </a:rPr>
            <a:t>დეპარტამენტი</a:t>
          </a:r>
          <a:endParaRPr lang="en-US" sz="2400" b="1">
            <a:solidFill>
              <a:sysClr val="windowText" lastClr="000000"/>
            </a:solidFill>
          </a:endParaRPr>
        </a:p>
      </dgm:t>
    </dgm:pt>
    <dgm:pt modelId="{267615FC-361C-4B62-89AE-33A44E544984}" type="sibTrans" cxnId="{C633C6FF-DD06-42A5-8E0B-A8140A8C40A0}">
      <dgm:prSet/>
      <dgm:spPr/>
      <dgm:t>
        <a:bodyPr/>
        <a:lstStyle/>
        <a:p>
          <a:endParaRPr lang="en-US" sz="1100"/>
        </a:p>
      </dgm:t>
    </dgm:pt>
    <dgm:pt modelId="{A16202ED-A584-40D8-AE4F-24A646F981FB}" type="parTrans" cxnId="{C633C6FF-DD06-42A5-8E0B-A8140A8C40A0}">
      <dgm:prSet/>
      <dgm:spPr/>
      <dgm:t>
        <a:bodyPr/>
        <a:lstStyle/>
        <a:p>
          <a:endParaRPr lang="en-US" sz="2400">
            <a:solidFill>
              <a:sysClr val="windowText" lastClr="000000"/>
            </a:solidFill>
          </a:endParaRPr>
        </a:p>
      </dgm:t>
    </dgm:pt>
    <dgm:pt modelId="{FBF410C8-F190-4E7B-A5B8-F329B92082A5}">
      <dgm:prSet custT="1"/>
      <dgm:spPr>
        <a:solidFill>
          <a:srgbClr val="0070C0"/>
        </a:solidFill>
      </dgm:spPr>
      <dgm:t>
        <a:bodyPr/>
        <a:lstStyle/>
        <a:p>
          <a:r>
            <a:rPr lang="ka-GE" sz="2400" b="0">
              <a:solidFill>
                <a:sysClr val="windowText" lastClr="000000"/>
              </a:solidFill>
            </a:rPr>
            <a:t>ადამიანური რესურსების მართვისა და ინფორმაციული ტექნოლოგიების სამმართველო</a:t>
          </a:r>
          <a:endParaRPr lang="en-US" sz="2400" b="0">
            <a:solidFill>
              <a:sysClr val="windowText" lastClr="000000"/>
            </a:solidFill>
          </a:endParaRPr>
        </a:p>
      </dgm:t>
    </dgm:pt>
    <dgm:pt modelId="{EB4E4849-35B8-4C97-A7FC-C36BB1DA9F6D}" type="parTrans" cxnId="{D9307C7F-9B34-426D-BFED-61993FAAF0EB}">
      <dgm:prSet/>
      <dgm:spPr/>
      <dgm:t>
        <a:bodyPr/>
        <a:lstStyle/>
        <a:p>
          <a:endParaRPr lang="en-GB" sz="2400">
            <a:solidFill>
              <a:sysClr val="windowText" lastClr="000000"/>
            </a:solidFill>
          </a:endParaRPr>
        </a:p>
      </dgm:t>
    </dgm:pt>
    <dgm:pt modelId="{468D652B-A74A-4669-BDD8-800E47C9DFF8}" type="sibTrans" cxnId="{D9307C7F-9B34-426D-BFED-61993FAAF0EB}">
      <dgm:prSet/>
      <dgm:spPr/>
      <dgm:t>
        <a:bodyPr/>
        <a:lstStyle/>
        <a:p>
          <a:endParaRPr lang="en-GB"/>
        </a:p>
      </dgm:t>
    </dgm:pt>
    <dgm:pt modelId="{3AED530B-33D4-4E62-885A-134E1465DA15}">
      <dgm:prSet custT="1"/>
      <dgm:spPr>
        <a:solidFill>
          <a:srgbClr val="1B69AF"/>
        </a:solidFill>
      </dgm:spPr>
      <dgm:t>
        <a:bodyPr/>
        <a:lstStyle/>
        <a:p>
          <a:r>
            <a:rPr lang="ka-GE" sz="2400" b="0">
              <a:solidFill>
                <a:sysClr val="windowText" lastClr="000000"/>
              </a:solidFill>
            </a:rPr>
            <a:t>საქმისწარმოებისა და დოკუმენტბრუნვის სამმართველო</a:t>
          </a:r>
          <a:endParaRPr lang="en-US" sz="2400" b="0">
            <a:solidFill>
              <a:sysClr val="windowText" lastClr="000000"/>
            </a:solidFill>
          </a:endParaRPr>
        </a:p>
      </dgm:t>
    </dgm:pt>
    <dgm:pt modelId="{6F90B8DD-4281-4190-B571-CB5FA5976EDE}" type="parTrans" cxnId="{5F2E216E-06F0-4028-AA89-970739FD37ED}">
      <dgm:prSet/>
      <dgm:spPr/>
      <dgm:t>
        <a:bodyPr/>
        <a:lstStyle/>
        <a:p>
          <a:endParaRPr lang="en-GB" sz="2400">
            <a:solidFill>
              <a:sysClr val="windowText" lastClr="000000"/>
            </a:solidFill>
          </a:endParaRPr>
        </a:p>
      </dgm:t>
    </dgm:pt>
    <dgm:pt modelId="{6716E2B4-AE5B-4D4B-8488-E7177113496A}" type="sibTrans" cxnId="{5F2E216E-06F0-4028-AA89-970739FD37ED}">
      <dgm:prSet/>
      <dgm:spPr/>
      <dgm:t>
        <a:bodyPr/>
        <a:lstStyle/>
        <a:p>
          <a:endParaRPr lang="en-GB"/>
        </a:p>
      </dgm:t>
    </dgm:pt>
    <dgm:pt modelId="{1A3A31DC-9626-40EA-BF2A-D9E864BC7EF7}">
      <dgm:prSet custT="1"/>
      <dgm:spPr>
        <a:solidFill>
          <a:srgbClr val="0070C0"/>
        </a:solidFill>
      </dgm:spPr>
      <dgm:t>
        <a:bodyPr/>
        <a:lstStyle/>
        <a:p>
          <a:r>
            <a:rPr lang="ka-GE" sz="2400" b="0">
              <a:solidFill>
                <a:sysClr val="windowText" lastClr="000000"/>
              </a:solidFill>
            </a:rPr>
            <a:t>საერთაშორისო და საზოგადოებასთან ურთიერთობის, სტატისტიკისა და ანალიტიკის სამმართველო</a:t>
          </a:r>
          <a:endParaRPr lang="en-US" sz="2400" b="0">
            <a:solidFill>
              <a:sysClr val="windowText" lastClr="000000"/>
            </a:solidFill>
          </a:endParaRPr>
        </a:p>
      </dgm:t>
    </dgm:pt>
    <dgm:pt modelId="{C1BA7726-2492-401A-B22A-09B4C8FE9920}" type="parTrans" cxnId="{E1821638-7F25-431A-8BA9-702BEB05BCDF}">
      <dgm:prSet/>
      <dgm:spPr/>
      <dgm:t>
        <a:bodyPr/>
        <a:lstStyle/>
        <a:p>
          <a:endParaRPr lang="en-US" sz="2400">
            <a:solidFill>
              <a:sysClr val="windowText" lastClr="000000"/>
            </a:solidFill>
          </a:endParaRPr>
        </a:p>
      </dgm:t>
    </dgm:pt>
    <dgm:pt modelId="{BC3E025D-C02D-4A70-B9C1-118BDC1C508A}" type="sibTrans" cxnId="{E1821638-7F25-431A-8BA9-702BEB05BCDF}">
      <dgm:prSet/>
      <dgm:spPr/>
      <dgm:t>
        <a:bodyPr/>
        <a:lstStyle/>
        <a:p>
          <a:endParaRPr lang="en-US"/>
        </a:p>
      </dgm:t>
    </dgm:pt>
    <dgm:pt modelId="{7A26AB7C-0D0E-46DC-85D3-094320A80B91}">
      <dgm:prSet custT="1"/>
      <dgm:spPr/>
      <dgm:t>
        <a:bodyPr/>
        <a:lstStyle/>
        <a:p>
          <a:r>
            <a:rPr lang="ka-GE" sz="2400">
              <a:solidFill>
                <a:sysClr val="windowText" lastClr="000000"/>
              </a:solidFill>
            </a:rPr>
            <a:t>მატერიალურ-ტექნიკური უზრუნველყოფის სამმართველო</a:t>
          </a:r>
          <a:endParaRPr lang="en-US" sz="2400">
            <a:solidFill>
              <a:sysClr val="windowText" lastClr="000000"/>
            </a:solidFill>
          </a:endParaRPr>
        </a:p>
      </dgm:t>
    </dgm:pt>
    <dgm:pt modelId="{7521C0F9-A192-4C7C-90ED-A62FD8895579}" type="parTrans" cxnId="{E717837D-2739-4ADE-8937-46B2715C1579}">
      <dgm:prSet/>
      <dgm:spPr/>
      <dgm:t>
        <a:bodyPr/>
        <a:lstStyle/>
        <a:p>
          <a:endParaRPr lang="en-US" sz="2400">
            <a:solidFill>
              <a:sysClr val="windowText" lastClr="000000"/>
            </a:solidFill>
          </a:endParaRPr>
        </a:p>
      </dgm:t>
    </dgm:pt>
    <dgm:pt modelId="{D9F8BD0A-77D1-42BC-92E5-89266C28666D}" type="sibTrans" cxnId="{E717837D-2739-4ADE-8937-46B2715C1579}">
      <dgm:prSet/>
      <dgm:spPr/>
      <dgm:t>
        <a:bodyPr/>
        <a:lstStyle/>
        <a:p>
          <a:endParaRPr lang="en-US"/>
        </a:p>
      </dgm:t>
    </dgm:pt>
    <dgm:pt modelId="{37D7C6D5-7B57-4B34-9C9A-6C8A05C2BE03}">
      <dgm:prSet custT="1"/>
      <dgm:spPr>
        <a:solidFill>
          <a:schemeClr val="accent2"/>
        </a:solidFill>
      </dgm:spPr>
      <dgm:t>
        <a:bodyPr/>
        <a:lstStyle/>
        <a:p>
          <a:r>
            <a:rPr lang="ka-GE" sz="2000" b="0">
              <a:solidFill>
                <a:sysClr val="windowText" lastClr="000000"/>
              </a:solidFill>
            </a:rPr>
            <a:t>სამუშაო ადგილებზე დისკრიმინაციის, სექსუალური შევიწროების აკრძალვისა და გენდრული თანასწორობის საკითხებზე ზედამხედველობის განყოფილება</a:t>
          </a:r>
          <a:endParaRPr lang="en-US" sz="2000" b="0">
            <a:solidFill>
              <a:sysClr val="windowText" lastClr="000000"/>
            </a:solidFill>
          </a:endParaRPr>
        </a:p>
      </dgm:t>
    </dgm:pt>
    <dgm:pt modelId="{24026FAE-5850-4C99-92FE-5269A360DC4F}" type="sibTrans" cxnId="{A3D41F4B-AB67-48B7-B2C3-579CF4DB6054}">
      <dgm:prSet/>
      <dgm:spPr/>
      <dgm:t>
        <a:bodyPr/>
        <a:lstStyle/>
        <a:p>
          <a:endParaRPr lang="en-US"/>
        </a:p>
      </dgm:t>
    </dgm:pt>
    <dgm:pt modelId="{6A609886-A1B1-4EC7-B8E5-5FA96C1DF23E}" type="parTrans" cxnId="{A3D41F4B-AB67-48B7-B2C3-579CF4DB6054}">
      <dgm:prSet/>
      <dgm:spPr/>
      <dgm:t>
        <a:bodyPr/>
        <a:lstStyle/>
        <a:p>
          <a:endParaRPr lang="en-US" sz="2400">
            <a:solidFill>
              <a:sysClr val="windowText" lastClr="000000"/>
            </a:solidFill>
          </a:endParaRPr>
        </a:p>
      </dgm:t>
    </dgm:pt>
    <dgm:pt modelId="{8BC5E1ED-8D45-40CD-949D-ADCEB258B0BF}">
      <dgm:prSet custT="1"/>
      <dgm:spPr>
        <a:solidFill>
          <a:schemeClr val="accent2"/>
        </a:solidFill>
      </dgm:spPr>
      <dgm:t>
        <a:bodyPr/>
        <a:lstStyle/>
        <a:p>
          <a:r>
            <a:rPr lang="ka-GE" sz="2400" b="0">
              <a:solidFill>
                <a:sysClr val="windowText" lastClr="000000"/>
              </a:solidFill>
            </a:rPr>
            <a:t>იძულებითი შრომის, შრომითი ექსპლუატაციისა და ტრეფიკინგის პრევენციაზე ზედამხედველობის განყოფილება</a:t>
          </a:r>
          <a:endParaRPr lang="en-US" sz="2400" b="0">
            <a:solidFill>
              <a:sysClr val="windowText" lastClr="000000"/>
            </a:solidFill>
          </a:endParaRPr>
        </a:p>
      </dgm:t>
    </dgm:pt>
    <dgm:pt modelId="{AD9B6637-D4AB-4FED-B287-F1FBC8CBF283}" type="sibTrans" cxnId="{CB706B53-9F35-4C86-BA7B-735F5DD1D7A0}">
      <dgm:prSet/>
      <dgm:spPr/>
      <dgm:t>
        <a:bodyPr/>
        <a:lstStyle/>
        <a:p>
          <a:endParaRPr lang="en-GB" sz="1100"/>
        </a:p>
      </dgm:t>
    </dgm:pt>
    <dgm:pt modelId="{D8590C4E-AB74-436A-BE81-2023E3DACD73}" type="parTrans" cxnId="{CB706B53-9F35-4C86-BA7B-735F5DD1D7A0}">
      <dgm:prSet/>
      <dgm:spPr/>
      <dgm:t>
        <a:bodyPr/>
        <a:lstStyle/>
        <a:p>
          <a:endParaRPr lang="en-GB" sz="2400">
            <a:solidFill>
              <a:sysClr val="windowText" lastClr="000000"/>
            </a:solidFill>
          </a:endParaRPr>
        </a:p>
      </dgm:t>
    </dgm:pt>
    <dgm:pt modelId="{E18A16EF-3AE1-44DE-98BB-FB34D5C0724B}">
      <dgm:prSet custT="1"/>
      <dgm:spPr>
        <a:solidFill>
          <a:srgbClr val="FFC000"/>
        </a:solidFill>
      </dgm:spPr>
      <dgm:t>
        <a:bodyPr/>
        <a:lstStyle/>
        <a:p>
          <a:r>
            <a:rPr lang="ka-GE" sz="2400" b="1">
              <a:solidFill>
                <a:sysClr val="windowText" lastClr="000000"/>
              </a:solidFill>
            </a:rPr>
            <a:t>ადმინისტრაციული  დეპარტამენტი</a:t>
          </a:r>
          <a:endParaRPr lang="en-US" sz="2400" b="0">
            <a:solidFill>
              <a:sysClr val="windowText" lastClr="000000"/>
            </a:solidFill>
          </a:endParaRPr>
        </a:p>
      </dgm:t>
    </dgm:pt>
    <dgm:pt modelId="{CF0F4F6C-DF20-4BBF-A151-97127DA49C5E}" type="sibTrans" cxnId="{73B3BCF1-4C01-4984-B07D-5720FAD44926}">
      <dgm:prSet/>
      <dgm:spPr/>
      <dgm:t>
        <a:bodyPr/>
        <a:lstStyle/>
        <a:p>
          <a:endParaRPr lang="en-GB"/>
        </a:p>
      </dgm:t>
    </dgm:pt>
    <dgm:pt modelId="{52FE72ED-C5D8-42B5-B6A6-80E4E80F8FC6}" type="parTrans" cxnId="{73B3BCF1-4C01-4984-B07D-5720FAD44926}">
      <dgm:prSet/>
      <dgm:spPr/>
      <dgm:t>
        <a:bodyPr/>
        <a:lstStyle/>
        <a:p>
          <a:endParaRPr lang="en-GB" sz="2400">
            <a:solidFill>
              <a:sysClr val="windowText" lastClr="000000"/>
            </a:solidFill>
          </a:endParaRPr>
        </a:p>
      </dgm:t>
    </dgm:pt>
    <dgm:pt modelId="{538AA1A4-CCE2-4DAC-BF29-F325E4042E5E}">
      <dgm:prSet custT="1"/>
      <dgm:spPr>
        <a:solidFill>
          <a:srgbClr val="FFC000"/>
        </a:solidFill>
      </dgm:spPr>
      <dgm:t>
        <a:bodyPr/>
        <a:lstStyle/>
        <a:p>
          <a:r>
            <a:rPr lang="ka-GE" sz="2400" b="1">
              <a:solidFill>
                <a:sysClr val="windowText" lastClr="000000"/>
              </a:solidFill>
            </a:rPr>
            <a:t>შრომით უფლებებზე ზედამხედველობის დეპარტამენტი</a:t>
          </a:r>
          <a:endParaRPr lang="en-US" sz="2400" b="1">
            <a:solidFill>
              <a:sysClr val="windowText" lastClr="000000"/>
            </a:solidFill>
          </a:endParaRPr>
        </a:p>
      </dgm:t>
    </dgm:pt>
    <dgm:pt modelId="{E0CCB6BC-2E29-468B-B797-118143CD78DA}" type="sibTrans" cxnId="{0A626E2C-FC3C-4050-B258-37F67263D8C0}">
      <dgm:prSet/>
      <dgm:spPr/>
      <dgm:t>
        <a:bodyPr/>
        <a:lstStyle/>
        <a:p>
          <a:endParaRPr lang="en-GB" sz="1100"/>
        </a:p>
      </dgm:t>
    </dgm:pt>
    <dgm:pt modelId="{8440DBF0-D597-4740-8C49-7B048B517D0C}" type="parTrans" cxnId="{0A626E2C-FC3C-4050-B258-37F67263D8C0}">
      <dgm:prSet/>
      <dgm:spPr/>
      <dgm:t>
        <a:bodyPr/>
        <a:lstStyle/>
        <a:p>
          <a:endParaRPr lang="en-GB" sz="2400">
            <a:solidFill>
              <a:sysClr val="windowText" lastClr="000000"/>
            </a:solidFill>
          </a:endParaRPr>
        </a:p>
      </dgm:t>
    </dgm:pt>
    <dgm:pt modelId="{7DC7A48B-5CF1-47FD-8E10-5C350571DF85}">
      <dgm:prSet custT="1"/>
      <dgm:spPr>
        <a:solidFill>
          <a:srgbClr val="1B69AF"/>
        </a:solidFill>
      </dgm:spPr>
      <dgm:t>
        <a:bodyPr/>
        <a:lstStyle/>
        <a:p>
          <a:r>
            <a:rPr lang="ka-GE" sz="2400" b="0">
              <a:solidFill>
                <a:sysClr val="windowText" lastClr="000000"/>
              </a:solidFill>
            </a:rPr>
            <a:t>შრომით უფლებებზე ზედამხედველობის სამმართველო</a:t>
          </a:r>
          <a:endParaRPr lang="en-US" sz="2400" b="0">
            <a:solidFill>
              <a:sysClr val="windowText" lastClr="000000"/>
            </a:solidFill>
          </a:endParaRPr>
        </a:p>
      </dgm:t>
    </dgm:pt>
    <dgm:pt modelId="{52018902-748D-4596-BE6F-6759FD68F5EF}" type="sibTrans" cxnId="{47182EF2-67FE-4740-9CFA-536B63C64FC9}">
      <dgm:prSet/>
      <dgm:spPr/>
      <dgm:t>
        <a:bodyPr/>
        <a:lstStyle/>
        <a:p>
          <a:endParaRPr lang="en-US"/>
        </a:p>
      </dgm:t>
    </dgm:pt>
    <dgm:pt modelId="{9F410E7E-2ABF-48B3-A8C8-D0D872F45265}" type="parTrans" cxnId="{47182EF2-67FE-4740-9CFA-536B63C64FC9}">
      <dgm:prSet/>
      <dgm:spPr/>
      <dgm:t>
        <a:bodyPr/>
        <a:lstStyle/>
        <a:p>
          <a:endParaRPr lang="en-US" sz="2400">
            <a:solidFill>
              <a:sysClr val="windowText" lastClr="000000"/>
            </a:solidFill>
          </a:endParaRPr>
        </a:p>
      </dgm:t>
    </dgm:pt>
    <dgm:pt modelId="{C1CA189E-9B1D-4A3E-BD33-D8F636EB968F}">
      <dgm:prSet/>
      <dgm:spPr>
        <a:solidFill>
          <a:srgbClr val="1B69AF"/>
        </a:solidFill>
      </dgm:spPr>
      <dgm:t>
        <a:bodyPr/>
        <a:lstStyle/>
        <a:p>
          <a:r>
            <a:rPr lang="ka-GE" b="0">
              <a:solidFill>
                <a:sysClr val="windowText" lastClr="000000"/>
              </a:solidFill>
            </a:rPr>
            <a:t>სამთომოპოვებით და მძიმე  მრეწველობაზე ზედამხედველობის სამმართველო</a:t>
          </a:r>
          <a:endParaRPr lang="en-US" b="0">
            <a:solidFill>
              <a:sysClr val="windowText" lastClr="000000"/>
            </a:solidFill>
          </a:endParaRPr>
        </a:p>
      </dgm:t>
    </dgm:pt>
    <dgm:pt modelId="{FB091F28-6647-42BF-B86C-E40519049AE9}" type="parTrans" cxnId="{970F7B00-B60E-44F4-9366-8F614BC007BC}">
      <dgm:prSet/>
      <dgm:spPr/>
      <dgm:t>
        <a:bodyPr/>
        <a:lstStyle/>
        <a:p>
          <a:endParaRPr lang="en-GB"/>
        </a:p>
      </dgm:t>
    </dgm:pt>
    <dgm:pt modelId="{6BB18F24-ECFD-4B2F-8A12-E17611662267}" type="sibTrans" cxnId="{970F7B00-B60E-44F4-9366-8F614BC007BC}">
      <dgm:prSet/>
      <dgm:spPr/>
      <dgm:t>
        <a:bodyPr/>
        <a:lstStyle/>
        <a:p>
          <a:endParaRPr lang="en-GB"/>
        </a:p>
      </dgm:t>
    </dgm:pt>
    <dgm:pt modelId="{3975863E-4DEC-40A4-B565-56CBD544DDEE}">
      <dgm:prSet/>
      <dgm:spPr>
        <a:solidFill>
          <a:schemeClr val="accent2"/>
        </a:solidFill>
      </dgm:spPr>
      <dgm:t>
        <a:bodyPr/>
        <a:lstStyle/>
        <a:p>
          <a:r>
            <a:rPr lang="ka-GE" b="0">
              <a:solidFill>
                <a:sysClr val="windowText" lastClr="000000"/>
              </a:solidFill>
            </a:rPr>
            <a:t>მძიმე მრეწველობაზე ზედამხედველობის განყოფილება</a:t>
          </a:r>
          <a:endParaRPr lang="en-US" b="0">
            <a:solidFill>
              <a:sysClr val="windowText" lastClr="000000"/>
            </a:solidFill>
          </a:endParaRPr>
        </a:p>
      </dgm:t>
    </dgm:pt>
    <dgm:pt modelId="{05614212-E424-4C09-8461-2A1736021895}" type="parTrans" cxnId="{D0346BEB-1233-48E2-BA71-AD62FA8E2245}">
      <dgm:prSet/>
      <dgm:spPr/>
      <dgm:t>
        <a:bodyPr/>
        <a:lstStyle/>
        <a:p>
          <a:endParaRPr lang="en-GB"/>
        </a:p>
      </dgm:t>
    </dgm:pt>
    <dgm:pt modelId="{EAB8A9F9-026B-405F-BE30-DD4A99AB3A5D}" type="sibTrans" cxnId="{D0346BEB-1233-48E2-BA71-AD62FA8E2245}">
      <dgm:prSet/>
      <dgm:spPr/>
      <dgm:t>
        <a:bodyPr/>
        <a:lstStyle/>
        <a:p>
          <a:endParaRPr lang="en-GB"/>
        </a:p>
      </dgm:t>
    </dgm:pt>
    <dgm:pt modelId="{59CE8C47-74B2-47E3-A117-F3FA942BE783}">
      <dgm:prSet/>
      <dgm:spPr>
        <a:solidFill>
          <a:srgbClr val="1B69AF"/>
        </a:solidFill>
      </dgm:spPr>
      <dgm:t>
        <a:bodyPr/>
        <a:lstStyle/>
        <a:p>
          <a:r>
            <a:rPr lang="ka-GE" b="0">
              <a:solidFill>
                <a:sysClr val="windowText" lastClr="000000"/>
              </a:solidFill>
            </a:rPr>
            <a:t>სამშენებლო სექტორზე ზედამხედველობის სამმართველო</a:t>
          </a:r>
          <a:endParaRPr lang="en-US" b="0">
            <a:solidFill>
              <a:sysClr val="windowText" lastClr="000000"/>
            </a:solidFill>
          </a:endParaRPr>
        </a:p>
      </dgm:t>
    </dgm:pt>
    <dgm:pt modelId="{B2C50016-84F2-47DD-95F7-813388DB06D2}" type="parTrans" cxnId="{6A98CFE7-B64A-41F4-A9BC-B783B6C524A1}">
      <dgm:prSet/>
      <dgm:spPr/>
      <dgm:t>
        <a:bodyPr/>
        <a:lstStyle/>
        <a:p>
          <a:endParaRPr lang="en-GB"/>
        </a:p>
      </dgm:t>
    </dgm:pt>
    <dgm:pt modelId="{8C4A3CC6-88F3-41BD-B8B8-B77BB1C70A2E}" type="sibTrans" cxnId="{6A98CFE7-B64A-41F4-A9BC-B783B6C524A1}">
      <dgm:prSet/>
      <dgm:spPr/>
      <dgm:t>
        <a:bodyPr/>
        <a:lstStyle/>
        <a:p>
          <a:endParaRPr lang="en-GB"/>
        </a:p>
      </dgm:t>
    </dgm:pt>
    <dgm:pt modelId="{C6751E90-315B-4EE7-BD5E-78BFC84983CA}">
      <dgm:prSet/>
      <dgm:spPr>
        <a:solidFill>
          <a:srgbClr val="1B69AF"/>
        </a:solidFill>
      </dgm:spPr>
      <dgm:t>
        <a:bodyPr/>
        <a:lstStyle/>
        <a:p>
          <a:r>
            <a:rPr lang="ka-GE" b="0">
              <a:solidFill>
                <a:sysClr val="windowText" lastClr="000000"/>
              </a:solidFill>
            </a:rPr>
            <a:t>მსუბუქ  მრეწველობასა და მომსახურების სექტორზე ზედამხედველობის სამმართველო</a:t>
          </a:r>
          <a:endParaRPr lang="en-US" b="0">
            <a:solidFill>
              <a:sysClr val="windowText" lastClr="000000"/>
            </a:solidFill>
          </a:endParaRPr>
        </a:p>
      </dgm:t>
    </dgm:pt>
    <dgm:pt modelId="{C012C7EE-CEAB-428C-A93E-A8BCC8E90CDC}" type="parTrans" cxnId="{02A35C98-4617-48B1-8A37-6327507B8E46}">
      <dgm:prSet/>
      <dgm:spPr/>
      <dgm:t>
        <a:bodyPr/>
        <a:lstStyle/>
        <a:p>
          <a:endParaRPr lang="en-GB"/>
        </a:p>
      </dgm:t>
    </dgm:pt>
    <dgm:pt modelId="{F1103E76-76A2-438D-9268-5C1F2A3988E9}" type="sibTrans" cxnId="{02A35C98-4617-48B1-8A37-6327507B8E46}">
      <dgm:prSet/>
      <dgm:spPr/>
      <dgm:t>
        <a:bodyPr/>
        <a:lstStyle/>
        <a:p>
          <a:endParaRPr lang="en-GB"/>
        </a:p>
      </dgm:t>
    </dgm:pt>
    <dgm:pt modelId="{CF76C4F0-134C-4B3F-9A01-3E30742AFF5A}">
      <dgm:prSet/>
      <dgm:spPr>
        <a:solidFill>
          <a:schemeClr val="accent2"/>
        </a:solidFill>
      </dgm:spPr>
      <dgm:t>
        <a:bodyPr/>
        <a:lstStyle/>
        <a:p>
          <a:r>
            <a:rPr lang="ka-GE" b="0">
              <a:solidFill>
                <a:sysClr val="windowText" lastClr="000000"/>
              </a:solidFill>
            </a:rPr>
            <a:t>მომსახურების სექტორზე ზედამხედველობის განყოფილება</a:t>
          </a:r>
          <a:endParaRPr lang="en-US" b="0">
            <a:solidFill>
              <a:sysClr val="windowText" lastClr="000000"/>
            </a:solidFill>
          </a:endParaRPr>
        </a:p>
      </dgm:t>
    </dgm:pt>
    <dgm:pt modelId="{18E8F643-5856-4B0D-9BD9-AA066FC6D0F9}" type="parTrans" cxnId="{0FDBBF36-9458-4698-BFB0-E1997E6C0B06}">
      <dgm:prSet/>
      <dgm:spPr/>
      <dgm:t>
        <a:bodyPr/>
        <a:lstStyle/>
        <a:p>
          <a:endParaRPr lang="en-GB"/>
        </a:p>
      </dgm:t>
    </dgm:pt>
    <dgm:pt modelId="{26901ECA-652B-4BB3-B8A1-0CB9629B1B09}" type="sibTrans" cxnId="{0FDBBF36-9458-4698-BFB0-E1997E6C0B06}">
      <dgm:prSet/>
      <dgm:spPr/>
      <dgm:t>
        <a:bodyPr/>
        <a:lstStyle/>
        <a:p>
          <a:endParaRPr lang="en-GB"/>
        </a:p>
      </dgm:t>
    </dgm:pt>
    <dgm:pt modelId="{8838B9F8-00CB-4FFC-A3BD-8F0DC1C14B0E}">
      <dgm:prSet/>
      <dgm:spPr/>
      <dgm:t>
        <a:bodyPr/>
        <a:lstStyle/>
        <a:p>
          <a:r>
            <a:rPr lang="ka-GE">
              <a:solidFill>
                <a:sysClr val="windowText" lastClr="000000"/>
              </a:solidFill>
            </a:rPr>
            <a:t>იმერეთის რეგიონული სამმართველო</a:t>
          </a:r>
          <a:endParaRPr lang="en-US" b="0">
            <a:solidFill>
              <a:sysClr val="windowText" lastClr="000000"/>
            </a:solidFill>
          </a:endParaRPr>
        </a:p>
      </dgm:t>
    </dgm:pt>
    <dgm:pt modelId="{5B3ACFDA-5632-4A5E-81CB-379AB604F580}" type="parTrans" cxnId="{503D14F6-86DE-4B8E-90E3-ED3870D77CB7}">
      <dgm:prSet/>
      <dgm:spPr/>
      <dgm:t>
        <a:bodyPr/>
        <a:lstStyle/>
        <a:p>
          <a:endParaRPr lang="en-GB"/>
        </a:p>
      </dgm:t>
    </dgm:pt>
    <dgm:pt modelId="{B4450762-103E-4716-9854-5CC37C1D95D8}" type="sibTrans" cxnId="{503D14F6-86DE-4B8E-90E3-ED3870D77CB7}">
      <dgm:prSet/>
      <dgm:spPr/>
      <dgm:t>
        <a:bodyPr/>
        <a:lstStyle/>
        <a:p>
          <a:endParaRPr lang="en-GB"/>
        </a:p>
      </dgm:t>
    </dgm:pt>
    <dgm:pt modelId="{570D5507-0880-4696-BB89-9520903BA526}">
      <dgm:prSet/>
      <dgm:spPr/>
      <dgm:t>
        <a:bodyPr/>
        <a:lstStyle/>
        <a:p>
          <a:r>
            <a:rPr lang="ka-GE">
              <a:solidFill>
                <a:sysClr val="windowText" lastClr="000000"/>
              </a:solidFill>
            </a:rPr>
            <a:t>აჭარის რეგიონული სამმართველო</a:t>
          </a:r>
          <a:endParaRPr lang="en-US">
            <a:solidFill>
              <a:sysClr val="windowText" lastClr="000000"/>
            </a:solidFill>
          </a:endParaRPr>
        </a:p>
      </dgm:t>
    </dgm:pt>
    <dgm:pt modelId="{B384405A-5DA0-4FB0-841F-73335E7CC479}" type="parTrans" cxnId="{57DE7A0C-5C66-49CE-A062-989BE005658E}">
      <dgm:prSet/>
      <dgm:spPr/>
      <dgm:t>
        <a:bodyPr/>
        <a:lstStyle/>
        <a:p>
          <a:endParaRPr lang="en-GB"/>
        </a:p>
      </dgm:t>
    </dgm:pt>
    <dgm:pt modelId="{AE91E14A-E1E5-4B40-93CA-C198B3275343}" type="sibTrans" cxnId="{57DE7A0C-5C66-49CE-A062-989BE005658E}">
      <dgm:prSet/>
      <dgm:spPr/>
      <dgm:t>
        <a:bodyPr/>
        <a:lstStyle/>
        <a:p>
          <a:endParaRPr lang="en-GB"/>
        </a:p>
      </dgm:t>
    </dgm:pt>
    <dgm:pt modelId="{AB05D4CA-0CA9-458A-A5FB-B5B96DD29F83}" type="pres">
      <dgm:prSet presAssocID="{F50B4241-9DE5-4E38-AFF3-7A460B888CC7}" presName="hierChild1" presStyleCnt="0">
        <dgm:presLayoutVars>
          <dgm:orgChart val="1"/>
          <dgm:chPref val="1"/>
          <dgm:dir/>
          <dgm:animOne val="branch"/>
          <dgm:animLvl val="lvl"/>
          <dgm:resizeHandles/>
        </dgm:presLayoutVars>
      </dgm:prSet>
      <dgm:spPr/>
      <dgm:t>
        <a:bodyPr/>
        <a:lstStyle/>
        <a:p>
          <a:endParaRPr lang="en-US"/>
        </a:p>
      </dgm:t>
    </dgm:pt>
    <dgm:pt modelId="{85D7E262-8CE6-462B-977F-50B1CFE53E76}" type="pres">
      <dgm:prSet presAssocID="{57C7DAAF-6496-4D59-9F75-D52BE35292CB}" presName="hierRoot1" presStyleCnt="0">
        <dgm:presLayoutVars>
          <dgm:hierBranch val="hang"/>
        </dgm:presLayoutVars>
      </dgm:prSet>
      <dgm:spPr/>
      <dgm:t>
        <a:bodyPr/>
        <a:lstStyle/>
        <a:p>
          <a:endParaRPr lang="en-GB"/>
        </a:p>
      </dgm:t>
    </dgm:pt>
    <dgm:pt modelId="{9D545FF3-F5BB-4D2E-AC81-0FC1FAD87B46}" type="pres">
      <dgm:prSet presAssocID="{57C7DAAF-6496-4D59-9F75-D52BE35292CB}" presName="rootComposite1" presStyleCnt="0"/>
      <dgm:spPr/>
      <dgm:t>
        <a:bodyPr/>
        <a:lstStyle/>
        <a:p>
          <a:endParaRPr lang="en-GB"/>
        </a:p>
      </dgm:t>
    </dgm:pt>
    <dgm:pt modelId="{F08CF62B-97F5-480D-B410-FE1680C47B92}" type="pres">
      <dgm:prSet presAssocID="{57C7DAAF-6496-4D59-9F75-D52BE35292CB}" presName="rootText1" presStyleLbl="node0" presStyleIdx="0" presStyleCnt="1" custScaleX="2000000" custScaleY="2000000" custLinFactX="-900000" custLinFactY="472753" custLinFactNeighborX="-990764" custLinFactNeighborY="500000">
        <dgm:presLayoutVars>
          <dgm:chPref val="3"/>
        </dgm:presLayoutVars>
      </dgm:prSet>
      <dgm:spPr/>
      <dgm:t>
        <a:bodyPr/>
        <a:lstStyle/>
        <a:p>
          <a:endParaRPr lang="en-US"/>
        </a:p>
      </dgm:t>
    </dgm:pt>
    <dgm:pt modelId="{9A3CF4AD-789E-4944-8B3D-E4A45CD04C36}" type="pres">
      <dgm:prSet presAssocID="{57C7DAAF-6496-4D59-9F75-D52BE35292CB}" presName="rootConnector1" presStyleLbl="node1" presStyleIdx="0" presStyleCnt="0"/>
      <dgm:spPr/>
      <dgm:t>
        <a:bodyPr/>
        <a:lstStyle/>
        <a:p>
          <a:endParaRPr lang="en-US"/>
        </a:p>
      </dgm:t>
    </dgm:pt>
    <dgm:pt modelId="{2AF5D27E-192C-4577-9B90-BF170BE7C983}" type="pres">
      <dgm:prSet presAssocID="{57C7DAAF-6496-4D59-9F75-D52BE35292CB}" presName="hierChild2" presStyleCnt="0"/>
      <dgm:spPr/>
      <dgm:t>
        <a:bodyPr/>
        <a:lstStyle/>
        <a:p>
          <a:endParaRPr lang="en-GB"/>
        </a:p>
      </dgm:t>
    </dgm:pt>
    <dgm:pt modelId="{7CB431A8-75C6-4C63-968D-007CB3F39A97}" type="pres">
      <dgm:prSet presAssocID="{3AE4BEDB-ED0B-4725-ADD8-39662D9990A3}" presName="Name48" presStyleLbl="parChTrans1D2" presStyleIdx="0" presStyleCnt="5"/>
      <dgm:spPr/>
      <dgm:t>
        <a:bodyPr/>
        <a:lstStyle/>
        <a:p>
          <a:endParaRPr lang="en-GB"/>
        </a:p>
      </dgm:t>
    </dgm:pt>
    <dgm:pt modelId="{42F71C30-5614-41B1-B331-2B4984C1F2FB}" type="pres">
      <dgm:prSet presAssocID="{2EF8120F-CE4F-40BD-81C8-B2839689BF38}" presName="hierRoot2" presStyleCnt="0">
        <dgm:presLayoutVars>
          <dgm:hierBranch val="init"/>
        </dgm:presLayoutVars>
      </dgm:prSet>
      <dgm:spPr/>
      <dgm:t>
        <a:bodyPr/>
        <a:lstStyle/>
        <a:p>
          <a:endParaRPr lang="en-GB"/>
        </a:p>
      </dgm:t>
    </dgm:pt>
    <dgm:pt modelId="{72AF9BE6-8CCE-40C8-A21D-44DD11417357}" type="pres">
      <dgm:prSet presAssocID="{2EF8120F-CE4F-40BD-81C8-B2839689BF38}" presName="rootComposite" presStyleCnt="0"/>
      <dgm:spPr/>
      <dgm:t>
        <a:bodyPr/>
        <a:lstStyle/>
        <a:p>
          <a:endParaRPr lang="en-GB"/>
        </a:p>
      </dgm:t>
    </dgm:pt>
    <dgm:pt modelId="{BDC69384-1AA5-4068-B930-9904E4C56F4F}" type="pres">
      <dgm:prSet presAssocID="{2EF8120F-CE4F-40BD-81C8-B2839689BF38}" presName="rootText" presStyleLbl="node2" presStyleIdx="0" presStyleCnt="4" custScaleX="2000000" custScaleY="1273662" custLinFactX="-1300000" custLinFactY="182272" custLinFactNeighborX="-1389438" custLinFactNeighborY="200000">
        <dgm:presLayoutVars>
          <dgm:chPref val="3"/>
        </dgm:presLayoutVars>
      </dgm:prSet>
      <dgm:spPr/>
      <dgm:t>
        <a:bodyPr/>
        <a:lstStyle/>
        <a:p>
          <a:endParaRPr lang="en-US"/>
        </a:p>
      </dgm:t>
    </dgm:pt>
    <dgm:pt modelId="{6F223CF9-3CBF-478C-AE08-9AFF76F3E94E}" type="pres">
      <dgm:prSet presAssocID="{2EF8120F-CE4F-40BD-81C8-B2839689BF38}" presName="rootConnector" presStyleLbl="node2" presStyleIdx="0" presStyleCnt="4"/>
      <dgm:spPr/>
      <dgm:t>
        <a:bodyPr/>
        <a:lstStyle/>
        <a:p>
          <a:endParaRPr lang="en-US"/>
        </a:p>
      </dgm:t>
    </dgm:pt>
    <dgm:pt modelId="{82D18DD9-F096-4109-8F5E-0794078DEBED}" type="pres">
      <dgm:prSet presAssocID="{2EF8120F-CE4F-40BD-81C8-B2839689BF38}" presName="hierChild4" presStyleCnt="0"/>
      <dgm:spPr/>
      <dgm:t>
        <a:bodyPr/>
        <a:lstStyle/>
        <a:p>
          <a:endParaRPr lang="en-GB"/>
        </a:p>
      </dgm:t>
    </dgm:pt>
    <dgm:pt modelId="{537064DD-07FF-4B11-B73C-05EED5E04081}" type="pres">
      <dgm:prSet presAssocID="{8440DBF0-D597-4740-8C49-7B048B517D0C}" presName="Name37" presStyleLbl="parChTrans1D3" presStyleIdx="0" presStyleCnt="8"/>
      <dgm:spPr/>
      <dgm:t>
        <a:bodyPr/>
        <a:lstStyle/>
        <a:p>
          <a:endParaRPr lang="en-GB"/>
        </a:p>
      </dgm:t>
    </dgm:pt>
    <dgm:pt modelId="{1EBBDBAB-9803-4E22-8949-496D53BD84E5}" type="pres">
      <dgm:prSet presAssocID="{538AA1A4-CCE2-4DAC-BF29-F325E4042E5E}" presName="hierRoot2" presStyleCnt="0">
        <dgm:presLayoutVars>
          <dgm:hierBranch val="init"/>
        </dgm:presLayoutVars>
      </dgm:prSet>
      <dgm:spPr/>
    </dgm:pt>
    <dgm:pt modelId="{7D7E8CC0-3EDD-41B7-8641-4E78EFF361AF}" type="pres">
      <dgm:prSet presAssocID="{538AA1A4-CCE2-4DAC-BF29-F325E4042E5E}" presName="rootComposite" presStyleCnt="0"/>
      <dgm:spPr/>
    </dgm:pt>
    <dgm:pt modelId="{EA12B355-F40D-4CF5-BD3A-6E4E9101CB02}" type="pres">
      <dgm:prSet presAssocID="{538AA1A4-CCE2-4DAC-BF29-F325E4042E5E}" presName="rootText" presStyleLbl="node3" presStyleIdx="0" presStyleCnt="8" custScaleX="2000000" custScaleY="1139190" custLinFactY="400000" custLinFactNeighborX="-87381" custLinFactNeighborY="405269">
        <dgm:presLayoutVars>
          <dgm:chPref val="3"/>
        </dgm:presLayoutVars>
      </dgm:prSet>
      <dgm:spPr/>
      <dgm:t>
        <a:bodyPr/>
        <a:lstStyle/>
        <a:p>
          <a:endParaRPr lang="en-GB"/>
        </a:p>
      </dgm:t>
    </dgm:pt>
    <dgm:pt modelId="{1A1E65FA-04F5-49AC-870B-9D4C96C662B1}" type="pres">
      <dgm:prSet presAssocID="{538AA1A4-CCE2-4DAC-BF29-F325E4042E5E}" presName="rootConnector" presStyleLbl="node3" presStyleIdx="0" presStyleCnt="8"/>
      <dgm:spPr/>
      <dgm:t>
        <a:bodyPr/>
        <a:lstStyle/>
        <a:p>
          <a:endParaRPr lang="en-GB"/>
        </a:p>
      </dgm:t>
    </dgm:pt>
    <dgm:pt modelId="{8A7E0C09-D40B-4496-AF9C-C31F70C8E031}" type="pres">
      <dgm:prSet presAssocID="{538AA1A4-CCE2-4DAC-BF29-F325E4042E5E}" presName="hierChild4" presStyleCnt="0"/>
      <dgm:spPr/>
    </dgm:pt>
    <dgm:pt modelId="{48BD8635-2BE2-45A7-A22F-D466D1DDADF4}" type="pres">
      <dgm:prSet presAssocID="{9F410E7E-2ABF-48B3-A8C8-D0D872F45265}" presName="Name37" presStyleLbl="parChTrans1D4" presStyleIdx="0" presStyleCnt="16"/>
      <dgm:spPr/>
      <dgm:t>
        <a:bodyPr/>
        <a:lstStyle/>
        <a:p>
          <a:endParaRPr lang="en-US"/>
        </a:p>
      </dgm:t>
    </dgm:pt>
    <dgm:pt modelId="{6AE08EFC-0673-4080-97FC-761C9C2DC1A7}" type="pres">
      <dgm:prSet presAssocID="{7DC7A48B-5CF1-47FD-8E10-5C350571DF85}" presName="hierRoot2" presStyleCnt="0">
        <dgm:presLayoutVars>
          <dgm:hierBranch val="init"/>
        </dgm:presLayoutVars>
      </dgm:prSet>
      <dgm:spPr/>
    </dgm:pt>
    <dgm:pt modelId="{94471849-AF8D-4D3A-8F91-1F8BE91FF402}" type="pres">
      <dgm:prSet presAssocID="{7DC7A48B-5CF1-47FD-8E10-5C350571DF85}" presName="rootComposite" presStyleCnt="0"/>
      <dgm:spPr/>
    </dgm:pt>
    <dgm:pt modelId="{D83EACC1-9598-4F87-8B69-E109FC392E1C}" type="pres">
      <dgm:prSet presAssocID="{7DC7A48B-5CF1-47FD-8E10-5C350571DF85}" presName="rootText" presStyleLbl="node4" presStyleIdx="0" presStyleCnt="16" custScaleX="1578456" custScaleY="1152762" custLinFactY="509874" custLinFactNeighborX="-14771" custLinFactNeighborY="600000">
        <dgm:presLayoutVars>
          <dgm:chPref val="3"/>
        </dgm:presLayoutVars>
      </dgm:prSet>
      <dgm:spPr/>
      <dgm:t>
        <a:bodyPr/>
        <a:lstStyle/>
        <a:p>
          <a:endParaRPr lang="en-US"/>
        </a:p>
      </dgm:t>
    </dgm:pt>
    <dgm:pt modelId="{035B43CC-A68B-4EB4-A9ED-11D05CD16711}" type="pres">
      <dgm:prSet presAssocID="{7DC7A48B-5CF1-47FD-8E10-5C350571DF85}" presName="rootConnector" presStyleLbl="node4" presStyleIdx="0" presStyleCnt="16"/>
      <dgm:spPr/>
      <dgm:t>
        <a:bodyPr/>
        <a:lstStyle/>
        <a:p>
          <a:endParaRPr lang="en-US"/>
        </a:p>
      </dgm:t>
    </dgm:pt>
    <dgm:pt modelId="{CAAE76C0-4293-4CF9-A84B-54C8D45880DE}" type="pres">
      <dgm:prSet presAssocID="{7DC7A48B-5CF1-47FD-8E10-5C350571DF85}" presName="hierChild4" presStyleCnt="0"/>
      <dgm:spPr/>
    </dgm:pt>
    <dgm:pt modelId="{0FA5845F-5C12-43D4-902D-40BE05847C7B}" type="pres">
      <dgm:prSet presAssocID="{6A609886-A1B1-4EC7-B8E5-5FA96C1DF23E}" presName="Name37" presStyleLbl="parChTrans1D4" presStyleIdx="1" presStyleCnt="16"/>
      <dgm:spPr/>
      <dgm:t>
        <a:bodyPr/>
        <a:lstStyle/>
        <a:p>
          <a:endParaRPr lang="en-US"/>
        </a:p>
      </dgm:t>
    </dgm:pt>
    <dgm:pt modelId="{3DEE87FF-F880-4AFD-A3BF-C9BCEB57AC46}" type="pres">
      <dgm:prSet presAssocID="{37D7C6D5-7B57-4B34-9C9A-6C8A05C2BE03}" presName="hierRoot2" presStyleCnt="0">
        <dgm:presLayoutVars>
          <dgm:hierBranch val="init"/>
        </dgm:presLayoutVars>
      </dgm:prSet>
      <dgm:spPr/>
    </dgm:pt>
    <dgm:pt modelId="{0193B18B-F3FD-4C72-A245-90DBC24B701C}" type="pres">
      <dgm:prSet presAssocID="{37D7C6D5-7B57-4B34-9C9A-6C8A05C2BE03}" presName="rootComposite" presStyleCnt="0"/>
      <dgm:spPr/>
    </dgm:pt>
    <dgm:pt modelId="{E3C76D3F-2EEF-43E8-85BD-F8E7FA47AE6F}" type="pres">
      <dgm:prSet presAssocID="{37D7C6D5-7B57-4B34-9C9A-6C8A05C2BE03}" presName="rootText" presStyleLbl="node4" presStyleIdx="1" presStyleCnt="16" custScaleX="2000000" custScaleY="1407453" custLinFactX="19648" custLinFactY="600000" custLinFactNeighborX="100000" custLinFactNeighborY="657417">
        <dgm:presLayoutVars>
          <dgm:chPref val="3"/>
        </dgm:presLayoutVars>
      </dgm:prSet>
      <dgm:spPr/>
      <dgm:t>
        <a:bodyPr/>
        <a:lstStyle/>
        <a:p>
          <a:endParaRPr lang="en-US"/>
        </a:p>
      </dgm:t>
    </dgm:pt>
    <dgm:pt modelId="{FFA83519-B3BF-4E6F-9A65-1D0B93109E6F}" type="pres">
      <dgm:prSet presAssocID="{37D7C6D5-7B57-4B34-9C9A-6C8A05C2BE03}" presName="rootConnector" presStyleLbl="node4" presStyleIdx="1" presStyleCnt="16"/>
      <dgm:spPr/>
      <dgm:t>
        <a:bodyPr/>
        <a:lstStyle/>
        <a:p>
          <a:endParaRPr lang="en-US"/>
        </a:p>
      </dgm:t>
    </dgm:pt>
    <dgm:pt modelId="{AAB93097-7A74-4A61-9865-B181ABC036A6}" type="pres">
      <dgm:prSet presAssocID="{37D7C6D5-7B57-4B34-9C9A-6C8A05C2BE03}" presName="hierChild4" presStyleCnt="0"/>
      <dgm:spPr/>
    </dgm:pt>
    <dgm:pt modelId="{B385DA9F-3E8A-4203-8C2F-1ECC82494F86}" type="pres">
      <dgm:prSet presAssocID="{37D7C6D5-7B57-4B34-9C9A-6C8A05C2BE03}" presName="hierChild5" presStyleCnt="0"/>
      <dgm:spPr/>
    </dgm:pt>
    <dgm:pt modelId="{67518804-C8D9-4102-ABE8-F1DD40224623}" type="pres">
      <dgm:prSet presAssocID="{D8590C4E-AB74-436A-BE81-2023E3DACD73}" presName="Name37" presStyleLbl="parChTrans1D4" presStyleIdx="2" presStyleCnt="16"/>
      <dgm:spPr/>
      <dgm:t>
        <a:bodyPr/>
        <a:lstStyle/>
        <a:p>
          <a:endParaRPr lang="en-GB"/>
        </a:p>
      </dgm:t>
    </dgm:pt>
    <dgm:pt modelId="{40CF4574-A084-4B8E-A65A-7B0CCC4ED22E}" type="pres">
      <dgm:prSet presAssocID="{8BC5E1ED-8D45-40CD-949D-ADCEB258B0BF}" presName="hierRoot2" presStyleCnt="0">
        <dgm:presLayoutVars>
          <dgm:hierBranch val="init"/>
        </dgm:presLayoutVars>
      </dgm:prSet>
      <dgm:spPr/>
    </dgm:pt>
    <dgm:pt modelId="{E0626F82-F759-4D8F-9862-B2407E3044EC}" type="pres">
      <dgm:prSet presAssocID="{8BC5E1ED-8D45-40CD-949D-ADCEB258B0BF}" presName="rootComposite" presStyleCnt="0"/>
      <dgm:spPr/>
    </dgm:pt>
    <dgm:pt modelId="{1F3E0726-246E-42EC-BD19-61A2FFDB7244}" type="pres">
      <dgm:prSet presAssocID="{8BC5E1ED-8D45-40CD-949D-ADCEB258B0BF}" presName="rootText" presStyleLbl="node4" presStyleIdx="2" presStyleCnt="16" custScaleX="1958086" custScaleY="1298152" custLinFactX="12917" custLinFactY="700000" custLinFactNeighborX="100000" custLinFactNeighborY="749285">
        <dgm:presLayoutVars>
          <dgm:chPref val="3"/>
        </dgm:presLayoutVars>
      </dgm:prSet>
      <dgm:spPr/>
      <dgm:t>
        <a:bodyPr/>
        <a:lstStyle/>
        <a:p>
          <a:endParaRPr lang="en-GB"/>
        </a:p>
      </dgm:t>
    </dgm:pt>
    <dgm:pt modelId="{A0C00104-CF7D-4630-AA9A-A676C27D9311}" type="pres">
      <dgm:prSet presAssocID="{8BC5E1ED-8D45-40CD-949D-ADCEB258B0BF}" presName="rootConnector" presStyleLbl="node4" presStyleIdx="2" presStyleCnt="16"/>
      <dgm:spPr/>
      <dgm:t>
        <a:bodyPr/>
        <a:lstStyle/>
        <a:p>
          <a:endParaRPr lang="en-GB"/>
        </a:p>
      </dgm:t>
    </dgm:pt>
    <dgm:pt modelId="{B6CAC7CD-32B5-4FA5-ACB8-7B266B2C853A}" type="pres">
      <dgm:prSet presAssocID="{8BC5E1ED-8D45-40CD-949D-ADCEB258B0BF}" presName="hierChild4" presStyleCnt="0"/>
      <dgm:spPr/>
    </dgm:pt>
    <dgm:pt modelId="{AD39E5D1-F558-4318-9F3A-AC730CB8B56C}" type="pres">
      <dgm:prSet presAssocID="{8BC5E1ED-8D45-40CD-949D-ADCEB258B0BF}" presName="hierChild5" presStyleCnt="0"/>
      <dgm:spPr/>
    </dgm:pt>
    <dgm:pt modelId="{F502DFE9-91F8-4048-9AF9-80F014C16EA3}" type="pres">
      <dgm:prSet presAssocID="{7DC7A48B-5CF1-47FD-8E10-5C350571DF85}" presName="hierChild5" presStyleCnt="0"/>
      <dgm:spPr/>
    </dgm:pt>
    <dgm:pt modelId="{451D179F-EAFB-4341-B39C-5DA3B54A91A7}" type="pres">
      <dgm:prSet presAssocID="{538AA1A4-CCE2-4DAC-BF29-F325E4042E5E}" presName="hierChild5" presStyleCnt="0"/>
      <dgm:spPr/>
    </dgm:pt>
    <dgm:pt modelId="{56DFF7E7-2F17-4B1C-85AE-EB9C862575FB}" type="pres">
      <dgm:prSet presAssocID="{52FE72ED-C5D8-42B5-B6A6-80E4E80F8FC6}" presName="Name37" presStyleLbl="parChTrans1D3" presStyleIdx="1" presStyleCnt="8"/>
      <dgm:spPr/>
      <dgm:t>
        <a:bodyPr/>
        <a:lstStyle/>
        <a:p>
          <a:endParaRPr lang="en-GB"/>
        </a:p>
      </dgm:t>
    </dgm:pt>
    <dgm:pt modelId="{91C643C8-2799-40BA-ABDE-A3BFF10B8E28}" type="pres">
      <dgm:prSet presAssocID="{E18A16EF-3AE1-44DE-98BB-FB34D5C0724B}" presName="hierRoot2" presStyleCnt="0">
        <dgm:presLayoutVars>
          <dgm:hierBranch val="init"/>
        </dgm:presLayoutVars>
      </dgm:prSet>
      <dgm:spPr/>
    </dgm:pt>
    <dgm:pt modelId="{1E8CD67B-C26A-4CD7-90DC-BDBB8E3FD730}" type="pres">
      <dgm:prSet presAssocID="{E18A16EF-3AE1-44DE-98BB-FB34D5C0724B}" presName="rootComposite" presStyleCnt="0"/>
      <dgm:spPr/>
    </dgm:pt>
    <dgm:pt modelId="{9516296B-DE1B-4078-85DA-EF5BDD414901}" type="pres">
      <dgm:prSet presAssocID="{E18A16EF-3AE1-44DE-98BB-FB34D5C0724B}" presName="rootText" presStyleLbl="node3" presStyleIdx="1" presStyleCnt="8" custScaleX="1538099" custScaleY="812317" custLinFactX="-2800000" custLinFactY="386770" custLinFactNeighborX="-2801567" custLinFactNeighborY="400000">
        <dgm:presLayoutVars>
          <dgm:chPref val="3"/>
        </dgm:presLayoutVars>
      </dgm:prSet>
      <dgm:spPr/>
      <dgm:t>
        <a:bodyPr/>
        <a:lstStyle/>
        <a:p>
          <a:endParaRPr lang="en-GB"/>
        </a:p>
      </dgm:t>
    </dgm:pt>
    <dgm:pt modelId="{CDB6D160-C6EE-43BA-AFBB-97292CB765DE}" type="pres">
      <dgm:prSet presAssocID="{E18A16EF-3AE1-44DE-98BB-FB34D5C0724B}" presName="rootConnector" presStyleLbl="node3" presStyleIdx="1" presStyleCnt="8"/>
      <dgm:spPr/>
      <dgm:t>
        <a:bodyPr/>
        <a:lstStyle/>
        <a:p>
          <a:endParaRPr lang="en-GB"/>
        </a:p>
      </dgm:t>
    </dgm:pt>
    <dgm:pt modelId="{94C3D918-A822-4F16-95CE-6640CA92972A}" type="pres">
      <dgm:prSet presAssocID="{E18A16EF-3AE1-44DE-98BB-FB34D5C0724B}" presName="hierChild4" presStyleCnt="0"/>
      <dgm:spPr/>
    </dgm:pt>
    <dgm:pt modelId="{72660997-184B-4017-92DB-9B0DB43A8073}" type="pres">
      <dgm:prSet presAssocID="{EB4E4849-35B8-4C97-A7FC-C36BB1DA9F6D}" presName="Name37" presStyleLbl="parChTrans1D4" presStyleIdx="3" presStyleCnt="16"/>
      <dgm:spPr/>
      <dgm:t>
        <a:bodyPr/>
        <a:lstStyle/>
        <a:p>
          <a:endParaRPr lang="en-GB"/>
        </a:p>
      </dgm:t>
    </dgm:pt>
    <dgm:pt modelId="{27F46D95-8659-4895-9E7B-89B0FCF1E084}" type="pres">
      <dgm:prSet presAssocID="{FBF410C8-F190-4E7B-A5B8-F329B92082A5}" presName="hierRoot2" presStyleCnt="0">
        <dgm:presLayoutVars>
          <dgm:hierBranch val="init"/>
        </dgm:presLayoutVars>
      </dgm:prSet>
      <dgm:spPr/>
    </dgm:pt>
    <dgm:pt modelId="{F73FFD44-32D5-4EEC-AC1B-2DDD060121A1}" type="pres">
      <dgm:prSet presAssocID="{FBF410C8-F190-4E7B-A5B8-F329B92082A5}" presName="rootComposite" presStyleCnt="0"/>
      <dgm:spPr/>
    </dgm:pt>
    <dgm:pt modelId="{04B3588C-B34B-47D0-B401-4B6AE347F604}" type="pres">
      <dgm:prSet presAssocID="{FBF410C8-F190-4E7B-A5B8-F329B92082A5}" presName="rootText" presStyleLbl="node4" presStyleIdx="3" presStyleCnt="16" custScaleX="2000000" custScaleY="1521230" custLinFactX="-2400000" custLinFactY="491605" custLinFactNeighborX="-2461355" custLinFactNeighborY="500000">
        <dgm:presLayoutVars>
          <dgm:chPref val="3"/>
        </dgm:presLayoutVars>
      </dgm:prSet>
      <dgm:spPr/>
      <dgm:t>
        <a:bodyPr/>
        <a:lstStyle/>
        <a:p>
          <a:endParaRPr lang="en-GB"/>
        </a:p>
      </dgm:t>
    </dgm:pt>
    <dgm:pt modelId="{54D30128-3B9F-4611-A046-E2549F5FFEF0}" type="pres">
      <dgm:prSet presAssocID="{FBF410C8-F190-4E7B-A5B8-F329B92082A5}" presName="rootConnector" presStyleLbl="node4" presStyleIdx="3" presStyleCnt="16"/>
      <dgm:spPr/>
      <dgm:t>
        <a:bodyPr/>
        <a:lstStyle/>
        <a:p>
          <a:endParaRPr lang="en-GB"/>
        </a:p>
      </dgm:t>
    </dgm:pt>
    <dgm:pt modelId="{22C66F0D-10BA-4FF7-BB0F-1C745778B293}" type="pres">
      <dgm:prSet presAssocID="{FBF410C8-F190-4E7B-A5B8-F329B92082A5}" presName="hierChild4" presStyleCnt="0"/>
      <dgm:spPr/>
    </dgm:pt>
    <dgm:pt modelId="{DD1E9229-E8A2-44E4-980B-C4570DCED8FF}" type="pres">
      <dgm:prSet presAssocID="{FBF410C8-F190-4E7B-A5B8-F329B92082A5}" presName="hierChild5" presStyleCnt="0"/>
      <dgm:spPr/>
    </dgm:pt>
    <dgm:pt modelId="{46E0A688-26A3-4A7B-ABBF-3AF2DE6EF98E}" type="pres">
      <dgm:prSet presAssocID="{C1BA7726-2492-401A-B22A-09B4C8FE9920}" presName="Name37" presStyleLbl="parChTrans1D4" presStyleIdx="4" presStyleCnt="16"/>
      <dgm:spPr/>
      <dgm:t>
        <a:bodyPr/>
        <a:lstStyle/>
        <a:p>
          <a:endParaRPr lang="en-US"/>
        </a:p>
      </dgm:t>
    </dgm:pt>
    <dgm:pt modelId="{BAF13E25-B158-48CA-832D-07A0CD7A0E23}" type="pres">
      <dgm:prSet presAssocID="{1A3A31DC-9626-40EA-BF2A-D9E864BC7EF7}" presName="hierRoot2" presStyleCnt="0">
        <dgm:presLayoutVars>
          <dgm:hierBranch val="init"/>
        </dgm:presLayoutVars>
      </dgm:prSet>
      <dgm:spPr/>
    </dgm:pt>
    <dgm:pt modelId="{4DC4DA11-DBB9-4446-9129-4600C329BE80}" type="pres">
      <dgm:prSet presAssocID="{1A3A31DC-9626-40EA-BF2A-D9E864BC7EF7}" presName="rootComposite" presStyleCnt="0"/>
      <dgm:spPr/>
    </dgm:pt>
    <dgm:pt modelId="{58CCBD99-EA7D-479B-86EE-0A9420516D5B}" type="pres">
      <dgm:prSet presAssocID="{1A3A31DC-9626-40EA-BF2A-D9E864BC7EF7}" presName="rootText" presStyleLbl="node4" presStyleIdx="4" presStyleCnt="16" custScaleX="2000000" custScaleY="1430512" custLinFactX="-2400000" custLinFactY="550933" custLinFactNeighborX="-2461355" custLinFactNeighborY="600000">
        <dgm:presLayoutVars>
          <dgm:chPref val="3"/>
        </dgm:presLayoutVars>
      </dgm:prSet>
      <dgm:spPr/>
      <dgm:t>
        <a:bodyPr/>
        <a:lstStyle/>
        <a:p>
          <a:endParaRPr lang="en-US"/>
        </a:p>
      </dgm:t>
    </dgm:pt>
    <dgm:pt modelId="{52857D0D-4A07-49D8-80A1-A3FEF37CAE9A}" type="pres">
      <dgm:prSet presAssocID="{1A3A31DC-9626-40EA-BF2A-D9E864BC7EF7}" presName="rootConnector" presStyleLbl="node4" presStyleIdx="4" presStyleCnt="16"/>
      <dgm:spPr/>
      <dgm:t>
        <a:bodyPr/>
        <a:lstStyle/>
        <a:p>
          <a:endParaRPr lang="en-US"/>
        </a:p>
      </dgm:t>
    </dgm:pt>
    <dgm:pt modelId="{C1906DB7-FA9C-4DA1-B194-B7C34232E34A}" type="pres">
      <dgm:prSet presAssocID="{1A3A31DC-9626-40EA-BF2A-D9E864BC7EF7}" presName="hierChild4" presStyleCnt="0"/>
      <dgm:spPr/>
    </dgm:pt>
    <dgm:pt modelId="{5D3C8889-D6AA-4B48-A20F-C0688F542574}" type="pres">
      <dgm:prSet presAssocID="{1A3A31DC-9626-40EA-BF2A-D9E864BC7EF7}" presName="hierChild5" presStyleCnt="0"/>
      <dgm:spPr/>
    </dgm:pt>
    <dgm:pt modelId="{4FEB4786-20ED-4D42-B02A-DA2A2A06D295}" type="pres">
      <dgm:prSet presAssocID="{6F90B8DD-4281-4190-B571-CB5FA5976EDE}" presName="Name37" presStyleLbl="parChTrans1D4" presStyleIdx="5" presStyleCnt="16"/>
      <dgm:spPr/>
      <dgm:t>
        <a:bodyPr/>
        <a:lstStyle/>
        <a:p>
          <a:endParaRPr lang="en-GB"/>
        </a:p>
      </dgm:t>
    </dgm:pt>
    <dgm:pt modelId="{05AE5D83-B0B8-419E-9E09-0A24278F03F0}" type="pres">
      <dgm:prSet presAssocID="{3AED530B-33D4-4E62-885A-134E1465DA15}" presName="hierRoot2" presStyleCnt="0">
        <dgm:presLayoutVars>
          <dgm:hierBranch val="init"/>
        </dgm:presLayoutVars>
      </dgm:prSet>
      <dgm:spPr/>
    </dgm:pt>
    <dgm:pt modelId="{2D81DE19-FAD0-4939-80C2-577E81AA8E01}" type="pres">
      <dgm:prSet presAssocID="{3AED530B-33D4-4E62-885A-134E1465DA15}" presName="rootComposite" presStyleCnt="0"/>
      <dgm:spPr/>
    </dgm:pt>
    <dgm:pt modelId="{40B7FC14-D314-4125-B645-AC57560F3548}" type="pres">
      <dgm:prSet presAssocID="{3AED530B-33D4-4E62-885A-134E1465DA15}" presName="rootText" presStyleLbl="node4" presStyleIdx="5" presStyleCnt="16" custScaleX="2000000" custScaleY="974101" custLinFactX="-2400000" custLinFactY="600000" custLinFactNeighborX="-2486475" custLinFactNeighborY="672549">
        <dgm:presLayoutVars>
          <dgm:chPref val="3"/>
        </dgm:presLayoutVars>
      </dgm:prSet>
      <dgm:spPr/>
      <dgm:t>
        <a:bodyPr/>
        <a:lstStyle/>
        <a:p>
          <a:endParaRPr lang="en-GB"/>
        </a:p>
      </dgm:t>
    </dgm:pt>
    <dgm:pt modelId="{C93C32CB-B9E4-4D28-A8A2-94C492E93A97}" type="pres">
      <dgm:prSet presAssocID="{3AED530B-33D4-4E62-885A-134E1465DA15}" presName="rootConnector" presStyleLbl="node4" presStyleIdx="5" presStyleCnt="16"/>
      <dgm:spPr/>
      <dgm:t>
        <a:bodyPr/>
        <a:lstStyle/>
        <a:p>
          <a:endParaRPr lang="en-GB"/>
        </a:p>
      </dgm:t>
    </dgm:pt>
    <dgm:pt modelId="{61817E6E-F1FE-4517-8931-83B00DB65D57}" type="pres">
      <dgm:prSet presAssocID="{3AED530B-33D4-4E62-885A-134E1465DA15}" presName="hierChild4" presStyleCnt="0"/>
      <dgm:spPr/>
    </dgm:pt>
    <dgm:pt modelId="{2131E0D5-973F-4F7E-9392-1FD4780343CD}" type="pres">
      <dgm:prSet presAssocID="{3AED530B-33D4-4E62-885A-134E1465DA15}" presName="hierChild5" presStyleCnt="0"/>
      <dgm:spPr/>
    </dgm:pt>
    <dgm:pt modelId="{FD5C91FF-0595-4C07-9B75-F582A5E64557}" type="pres">
      <dgm:prSet presAssocID="{E18A16EF-3AE1-44DE-98BB-FB34D5C0724B}" presName="hierChild5" presStyleCnt="0"/>
      <dgm:spPr/>
    </dgm:pt>
    <dgm:pt modelId="{108246B9-E4A0-498F-B223-E0BA4CC9AB0E}" type="pres">
      <dgm:prSet presAssocID="{2EF8120F-CE4F-40BD-81C8-B2839689BF38}" presName="hierChild5" presStyleCnt="0"/>
      <dgm:spPr/>
      <dgm:t>
        <a:bodyPr/>
        <a:lstStyle/>
        <a:p>
          <a:endParaRPr lang="en-GB"/>
        </a:p>
      </dgm:t>
    </dgm:pt>
    <dgm:pt modelId="{F1260742-BF6F-4C58-AC65-2A4098EBBD06}" type="pres">
      <dgm:prSet presAssocID="{2B7C60C3-028D-4338-B7D5-3A625F5B3CA1}" presName="Name48" presStyleLbl="parChTrans1D2" presStyleIdx="1" presStyleCnt="5"/>
      <dgm:spPr/>
      <dgm:t>
        <a:bodyPr/>
        <a:lstStyle/>
        <a:p>
          <a:endParaRPr lang="en-GB"/>
        </a:p>
      </dgm:t>
    </dgm:pt>
    <dgm:pt modelId="{A26307C9-489E-43A2-B5EE-96EB05985665}" type="pres">
      <dgm:prSet presAssocID="{620AFB18-E7D5-496B-A60A-7CAB8E0B3339}" presName="hierRoot2" presStyleCnt="0">
        <dgm:presLayoutVars>
          <dgm:hierBranch/>
        </dgm:presLayoutVars>
      </dgm:prSet>
      <dgm:spPr/>
      <dgm:t>
        <a:bodyPr/>
        <a:lstStyle/>
        <a:p>
          <a:endParaRPr lang="en-GB"/>
        </a:p>
      </dgm:t>
    </dgm:pt>
    <dgm:pt modelId="{92404B6B-4FEC-417B-815B-45AC96319A4D}" type="pres">
      <dgm:prSet presAssocID="{620AFB18-E7D5-496B-A60A-7CAB8E0B3339}" presName="rootComposite" presStyleCnt="0"/>
      <dgm:spPr/>
      <dgm:t>
        <a:bodyPr/>
        <a:lstStyle/>
        <a:p>
          <a:endParaRPr lang="en-GB"/>
        </a:p>
      </dgm:t>
    </dgm:pt>
    <dgm:pt modelId="{3A21835B-2009-4FFB-8C53-250979E2057F}" type="pres">
      <dgm:prSet presAssocID="{620AFB18-E7D5-496B-A60A-7CAB8E0B3339}" presName="rootText" presStyleLbl="node2" presStyleIdx="1" presStyleCnt="4" custScaleX="2000000" custScaleY="1347859" custLinFactX="-600000" custLinFactY="700000" custLinFactNeighborX="-627034" custLinFactNeighborY="747397">
        <dgm:presLayoutVars>
          <dgm:chPref val="3"/>
        </dgm:presLayoutVars>
      </dgm:prSet>
      <dgm:spPr/>
      <dgm:t>
        <a:bodyPr/>
        <a:lstStyle/>
        <a:p>
          <a:endParaRPr lang="en-US"/>
        </a:p>
      </dgm:t>
    </dgm:pt>
    <dgm:pt modelId="{7B157E2E-CB04-4E7F-9CC2-6E63887C4C4A}" type="pres">
      <dgm:prSet presAssocID="{620AFB18-E7D5-496B-A60A-7CAB8E0B3339}" presName="rootConnector" presStyleLbl="node2" presStyleIdx="1" presStyleCnt="4"/>
      <dgm:spPr/>
      <dgm:t>
        <a:bodyPr/>
        <a:lstStyle/>
        <a:p>
          <a:endParaRPr lang="en-US"/>
        </a:p>
      </dgm:t>
    </dgm:pt>
    <dgm:pt modelId="{22D0224B-6FFD-4A88-9749-3DD998AD792F}" type="pres">
      <dgm:prSet presAssocID="{620AFB18-E7D5-496B-A60A-7CAB8E0B3339}" presName="hierChild4" presStyleCnt="0"/>
      <dgm:spPr/>
      <dgm:t>
        <a:bodyPr/>
        <a:lstStyle/>
        <a:p>
          <a:endParaRPr lang="en-GB"/>
        </a:p>
      </dgm:t>
    </dgm:pt>
    <dgm:pt modelId="{A14F4216-09A7-4198-9636-43C3C6761BD4}" type="pres">
      <dgm:prSet presAssocID="{2A5BD611-911D-40B4-BC02-9CAE6BFD6503}" presName="Name35" presStyleLbl="parChTrans1D3" presStyleIdx="2" presStyleCnt="8"/>
      <dgm:spPr/>
      <dgm:t>
        <a:bodyPr/>
        <a:lstStyle/>
        <a:p>
          <a:endParaRPr lang="en-GB"/>
        </a:p>
      </dgm:t>
    </dgm:pt>
    <dgm:pt modelId="{E7E19F3E-966E-4A0C-9F1D-9C8B630491C0}" type="pres">
      <dgm:prSet presAssocID="{C011E921-98A8-488F-9827-539F2C990BB3}" presName="hierRoot2" presStyleCnt="0">
        <dgm:presLayoutVars>
          <dgm:hierBranch val="init"/>
        </dgm:presLayoutVars>
      </dgm:prSet>
      <dgm:spPr/>
      <dgm:t>
        <a:bodyPr/>
        <a:lstStyle/>
        <a:p>
          <a:endParaRPr lang="en-GB"/>
        </a:p>
      </dgm:t>
    </dgm:pt>
    <dgm:pt modelId="{DA8A330F-120E-405D-9573-DFD1EC40E50F}" type="pres">
      <dgm:prSet presAssocID="{C011E921-98A8-488F-9827-539F2C990BB3}" presName="rootComposite" presStyleCnt="0"/>
      <dgm:spPr/>
      <dgm:t>
        <a:bodyPr/>
        <a:lstStyle/>
        <a:p>
          <a:endParaRPr lang="en-GB"/>
        </a:p>
      </dgm:t>
    </dgm:pt>
    <dgm:pt modelId="{034684D4-0DBD-4447-ACE5-0AF3CFADF4A6}" type="pres">
      <dgm:prSet presAssocID="{C011E921-98A8-488F-9827-539F2C990BB3}" presName="rootText" presStyleLbl="node3" presStyleIdx="2" presStyleCnt="8" custScaleX="1744563" custScaleY="1804842" custLinFactX="-75081" custLinFactY="2200000" custLinFactNeighborX="-100000" custLinFactNeighborY="2219847">
        <dgm:presLayoutVars>
          <dgm:chPref val="3"/>
        </dgm:presLayoutVars>
      </dgm:prSet>
      <dgm:spPr/>
      <dgm:t>
        <a:bodyPr/>
        <a:lstStyle/>
        <a:p>
          <a:endParaRPr lang="en-US"/>
        </a:p>
      </dgm:t>
    </dgm:pt>
    <dgm:pt modelId="{065EE6B3-A1C3-47BD-B614-8D602A9C982F}" type="pres">
      <dgm:prSet presAssocID="{C011E921-98A8-488F-9827-539F2C990BB3}" presName="rootConnector" presStyleLbl="node3" presStyleIdx="2" presStyleCnt="8"/>
      <dgm:spPr/>
      <dgm:t>
        <a:bodyPr/>
        <a:lstStyle/>
        <a:p>
          <a:endParaRPr lang="en-US"/>
        </a:p>
      </dgm:t>
    </dgm:pt>
    <dgm:pt modelId="{5DB1C308-0424-4AEB-8A1B-725176240644}" type="pres">
      <dgm:prSet presAssocID="{C011E921-98A8-488F-9827-539F2C990BB3}" presName="hierChild4" presStyleCnt="0"/>
      <dgm:spPr/>
      <dgm:t>
        <a:bodyPr/>
        <a:lstStyle/>
        <a:p>
          <a:endParaRPr lang="en-GB"/>
        </a:p>
      </dgm:t>
    </dgm:pt>
    <dgm:pt modelId="{A701CEA6-A1AE-47CD-8BAE-724DF706FDF6}" type="pres">
      <dgm:prSet presAssocID="{C011E921-98A8-488F-9827-539F2C990BB3}" presName="hierChild5" presStyleCnt="0"/>
      <dgm:spPr/>
      <dgm:t>
        <a:bodyPr/>
        <a:lstStyle/>
        <a:p>
          <a:endParaRPr lang="en-GB"/>
        </a:p>
      </dgm:t>
    </dgm:pt>
    <dgm:pt modelId="{723389C0-3B87-45B6-8858-64DE40A3250D}" type="pres">
      <dgm:prSet presAssocID="{F25B572E-68AA-4823-9DB8-6F4EBA29AAEE}" presName="Name35" presStyleLbl="parChTrans1D3" presStyleIdx="3" presStyleCnt="8"/>
      <dgm:spPr/>
      <dgm:t>
        <a:bodyPr/>
        <a:lstStyle/>
        <a:p>
          <a:endParaRPr lang="en-GB"/>
        </a:p>
      </dgm:t>
    </dgm:pt>
    <dgm:pt modelId="{25517264-6677-4843-9494-CBFBA145E0AA}" type="pres">
      <dgm:prSet presAssocID="{485231B6-7DFD-4B64-842B-FE23B1D00B83}" presName="hierRoot2" presStyleCnt="0">
        <dgm:presLayoutVars>
          <dgm:hierBranch val="init"/>
        </dgm:presLayoutVars>
      </dgm:prSet>
      <dgm:spPr/>
      <dgm:t>
        <a:bodyPr/>
        <a:lstStyle/>
        <a:p>
          <a:endParaRPr lang="en-GB"/>
        </a:p>
      </dgm:t>
    </dgm:pt>
    <dgm:pt modelId="{D1D35D3E-C37B-4003-9BB7-D3AE4B7A2B44}" type="pres">
      <dgm:prSet presAssocID="{485231B6-7DFD-4B64-842B-FE23B1D00B83}" presName="rootComposite" presStyleCnt="0"/>
      <dgm:spPr/>
      <dgm:t>
        <a:bodyPr/>
        <a:lstStyle/>
        <a:p>
          <a:endParaRPr lang="en-GB"/>
        </a:p>
      </dgm:t>
    </dgm:pt>
    <dgm:pt modelId="{F1F8ACDE-7C17-4E74-A8E1-58DFCCC17BC6}" type="pres">
      <dgm:prSet presAssocID="{485231B6-7DFD-4B64-842B-FE23B1D00B83}" presName="rootText" presStyleLbl="node3" presStyleIdx="3" presStyleCnt="8" custScaleX="1721145" custScaleY="2000000" custLinFactX="-958984" custLinFactY="1000000" custLinFactNeighborX="-1000000" custLinFactNeighborY="1083823">
        <dgm:presLayoutVars>
          <dgm:chPref val="3"/>
        </dgm:presLayoutVars>
      </dgm:prSet>
      <dgm:spPr/>
      <dgm:t>
        <a:bodyPr/>
        <a:lstStyle/>
        <a:p>
          <a:endParaRPr lang="en-US"/>
        </a:p>
      </dgm:t>
    </dgm:pt>
    <dgm:pt modelId="{352ACB77-75A7-4808-8866-5523489CDE40}" type="pres">
      <dgm:prSet presAssocID="{485231B6-7DFD-4B64-842B-FE23B1D00B83}" presName="rootConnector" presStyleLbl="node3" presStyleIdx="3" presStyleCnt="8"/>
      <dgm:spPr/>
      <dgm:t>
        <a:bodyPr/>
        <a:lstStyle/>
        <a:p>
          <a:endParaRPr lang="en-US"/>
        </a:p>
      </dgm:t>
    </dgm:pt>
    <dgm:pt modelId="{CFB2C343-32ED-4FED-9D03-37F1F8F31A7B}" type="pres">
      <dgm:prSet presAssocID="{485231B6-7DFD-4B64-842B-FE23B1D00B83}" presName="hierChild4" presStyleCnt="0"/>
      <dgm:spPr/>
      <dgm:t>
        <a:bodyPr/>
        <a:lstStyle/>
        <a:p>
          <a:endParaRPr lang="en-GB"/>
        </a:p>
      </dgm:t>
    </dgm:pt>
    <dgm:pt modelId="{EDB8E4B9-6E20-40C0-A98B-BA0933638948}" type="pres">
      <dgm:prSet presAssocID="{485231B6-7DFD-4B64-842B-FE23B1D00B83}" presName="hierChild5" presStyleCnt="0"/>
      <dgm:spPr/>
      <dgm:t>
        <a:bodyPr/>
        <a:lstStyle/>
        <a:p>
          <a:endParaRPr lang="en-GB"/>
        </a:p>
      </dgm:t>
    </dgm:pt>
    <dgm:pt modelId="{B67EA2A2-9180-4A3D-B835-38423387445B}" type="pres">
      <dgm:prSet presAssocID="{620AFB18-E7D5-496B-A60A-7CAB8E0B3339}" presName="hierChild5" presStyleCnt="0"/>
      <dgm:spPr/>
      <dgm:t>
        <a:bodyPr/>
        <a:lstStyle/>
        <a:p>
          <a:endParaRPr lang="en-GB"/>
        </a:p>
      </dgm:t>
    </dgm:pt>
    <dgm:pt modelId="{D51656AE-C1BE-4061-93F6-9064ADE339B8}" type="pres">
      <dgm:prSet presAssocID="{0D61DB5B-4880-4FF2-87ED-CA4875FAD99C}" presName="Name48" presStyleLbl="parChTrans1D2" presStyleIdx="2" presStyleCnt="5"/>
      <dgm:spPr/>
      <dgm:t>
        <a:bodyPr/>
        <a:lstStyle/>
        <a:p>
          <a:endParaRPr lang="en-US"/>
        </a:p>
      </dgm:t>
    </dgm:pt>
    <dgm:pt modelId="{C2E3E9F1-0178-43E3-9155-BCD07D21952B}" type="pres">
      <dgm:prSet presAssocID="{9F0D57FE-58CD-441E-8189-15B5BBC6117E}" presName="hierRoot2" presStyleCnt="0">
        <dgm:presLayoutVars>
          <dgm:hierBranch val="init"/>
        </dgm:presLayoutVars>
      </dgm:prSet>
      <dgm:spPr/>
      <dgm:t>
        <a:bodyPr/>
        <a:lstStyle/>
        <a:p>
          <a:endParaRPr lang="en-US"/>
        </a:p>
      </dgm:t>
    </dgm:pt>
    <dgm:pt modelId="{485F0626-13A7-48B5-B5A1-C46A7C37F5EB}" type="pres">
      <dgm:prSet presAssocID="{9F0D57FE-58CD-441E-8189-15B5BBC6117E}" presName="rootComposite" presStyleCnt="0"/>
      <dgm:spPr/>
      <dgm:t>
        <a:bodyPr/>
        <a:lstStyle/>
        <a:p>
          <a:endParaRPr lang="en-US"/>
        </a:p>
      </dgm:t>
    </dgm:pt>
    <dgm:pt modelId="{ECE84A1D-55AD-4E81-ABD8-4E7AA3955750}" type="pres">
      <dgm:prSet presAssocID="{9F0D57FE-58CD-441E-8189-15B5BBC6117E}" presName="rootText" presStyleLbl="node2" presStyleIdx="2" presStyleCnt="4" custScaleX="2000000" custScaleY="1288400" custLinFactX="-277101" custLinFactY="-3000000" custLinFactNeighborX="-300000" custLinFactNeighborY="-3081207">
        <dgm:presLayoutVars>
          <dgm:chPref val="3"/>
        </dgm:presLayoutVars>
      </dgm:prSet>
      <dgm:spPr/>
      <dgm:t>
        <a:bodyPr/>
        <a:lstStyle/>
        <a:p>
          <a:endParaRPr lang="en-US"/>
        </a:p>
      </dgm:t>
    </dgm:pt>
    <dgm:pt modelId="{EF777283-8736-4DDD-97F5-F0C3859F3295}" type="pres">
      <dgm:prSet presAssocID="{9F0D57FE-58CD-441E-8189-15B5BBC6117E}" presName="rootConnector" presStyleLbl="node2" presStyleIdx="2" presStyleCnt="4"/>
      <dgm:spPr/>
      <dgm:t>
        <a:bodyPr/>
        <a:lstStyle/>
        <a:p>
          <a:endParaRPr lang="en-US"/>
        </a:p>
      </dgm:t>
    </dgm:pt>
    <dgm:pt modelId="{55D4494F-D1D7-4041-8255-6B751A6B68EF}" type="pres">
      <dgm:prSet presAssocID="{9F0D57FE-58CD-441E-8189-15B5BBC6117E}" presName="hierChild4" presStyleCnt="0"/>
      <dgm:spPr/>
      <dgm:t>
        <a:bodyPr/>
        <a:lstStyle/>
        <a:p>
          <a:endParaRPr lang="en-US"/>
        </a:p>
      </dgm:t>
    </dgm:pt>
    <dgm:pt modelId="{E2077162-95E5-48DE-A46C-47A89603A2D1}" type="pres">
      <dgm:prSet presAssocID="{DF14B425-8BC0-4F88-9494-954C0AF1BA90}" presName="Name37" presStyleLbl="parChTrans1D3" presStyleIdx="4" presStyleCnt="8"/>
      <dgm:spPr/>
      <dgm:t>
        <a:bodyPr/>
        <a:lstStyle/>
        <a:p>
          <a:endParaRPr lang="en-US"/>
        </a:p>
      </dgm:t>
    </dgm:pt>
    <dgm:pt modelId="{C20E2690-CB79-4C1B-B2AD-B7D313B8A134}" type="pres">
      <dgm:prSet presAssocID="{DFB3405B-D179-4D92-AAD9-437F389D112C}" presName="hierRoot2" presStyleCnt="0">
        <dgm:presLayoutVars>
          <dgm:hierBranch val="init"/>
        </dgm:presLayoutVars>
      </dgm:prSet>
      <dgm:spPr/>
      <dgm:t>
        <a:bodyPr/>
        <a:lstStyle/>
        <a:p>
          <a:endParaRPr lang="en-US"/>
        </a:p>
      </dgm:t>
    </dgm:pt>
    <dgm:pt modelId="{A0EAEFC9-6E2C-458D-8DEE-595E20D923D5}" type="pres">
      <dgm:prSet presAssocID="{DFB3405B-D179-4D92-AAD9-437F389D112C}" presName="rootComposite" presStyleCnt="0"/>
      <dgm:spPr/>
      <dgm:t>
        <a:bodyPr/>
        <a:lstStyle/>
        <a:p>
          <a:endParaRPr lang="en-US"/>
        </a:p>
      </dgm:t>
    </dgm:pt>
    <dgm:pt modelId="{766E7449-63FD-48C5-B56D-0919F5C4AA5F}" type="pres">
      <dgm:prSet presAssocID="{DFB3405B-D179-4D92-AAD9-437F389D112C}" presName="rootText" presStyleLbl="node3" presStyleIdx="4" presStyleCnt="8" custScaleX="2000000" custScaleY="1120116" custLinFactX="-82284" custLinFactY="-2794380" custLinFactNeighborX="-100000" custLinFactNeighborY="-2800000">
        <dgm:presLayoutVars>
          <dgm:chPref val="3"/>
        </dgm:presLayoutVars>
      </dgm:prSet>
      <dgm:spPr/>
      <dgm:t>
        <a:bodyPr/>
        <a:lstStyle/>
        <a:p>
          <a:endParaRPr lang="en-GB"/>
        </a:p>
      </dgm:t>
    </dgm:pt>
    <dgm:pt modelId="{25CEEF94-21FB-46D8-AF07-765556A1C350}" type="pres">
      <dgm:prSet presAssocID="{DFB3405B-D179-4D92-AAD9-437F389D112C}" presName="rootConnector" presStyleLbl="node3" presStyleIdx="4" presStyleCnt="8"/>
      <dgm:spPr/>
      <dgm:t>
        <a:bodyPr/>
        <a:lstStyle/>
        <a:p>
          <a:endParaRPr lang="en-GB"/>
        </a:p>
      </dgm:t>
    </dgm:pt>
    <dgm:pt modelId="{7E8B0203-D0B7-4689-8427-477524011A04}" type="pres">
      <dgm:prSet presAssocID="{DFB3405B-D179-4D92-AAD9-437F389D112C}" presName="hierChild4" presStyleCnt="0"/>
      <dgm:spPr/>
      <dgm:t>
        <a:bodyPr/>
        <a:lstStyle/>
        <a:p>
          <a:endParaRPr lang="en-US"/>
        </a:p>
      </dgm:t>
    </dgm:pt>
    <dgm:pt modelId="{9527F390-5006-4E47-AB2C-EA8F42B5603E}" type="pres">
      <dgm:prSet presAssocID="{FB091F28-6647-42BF-B86C-E40519049AE9}" presName="Name37" presStyleLbl="parChTrans1D4" presStyleIdx="6" presStyleCnt="16" custSzX="94838" custSzY="592711"/>
      <dgm:spPr/>
    </dgm:pt>
    <dgm:pt modelId="{64D6110E-BB24-43E7-A024-FD0297AC7CA3}" type="pres">
      <dgm:prSet presAssocID="{C1CA189E-9B1D-4A3E-BD33-D8F636EB968F}" presName="hierRoot2" presStyleCnt="0">
        <dgm:presLayoutVars>
          <dgm:hierBranch val="init"/>
        </dgm:presLayoutVars>
      </dgm:prSet>
      <dgm:spPr/>
    </dgm:pt>
    <dgm:pt modelId="{16E8FED1-7B57-4F40-A236-5983F8D75E5D}" type="pres">
      <dgm:prSet presAssocID="{C1CA189E-9B1D-4A3E-BD33-D8F636EB968F}" presName="rootComposite" presStyleCnt="0"/>
      <dgm:spPr/>
    </dgm:pt>
    <dgm:pt modelId="{B0B83E91-ACE1-4420-B634-C487111FE584}" type="pres">
      <dgm:prSet presAssocID="{C1CA189E-9B1D-4A3E-BD33-D8F636EB968F}" presName="rootText" presStyleLbl="node4" presStyleIdx="6" presStyleCnt="16" custScaleX="1553979" custScaleY="1016699" custLinFactX="1758098" custLinFactY="-2228115" custLinFactNeighborX="1800000" custLinFactNeighborY="-2300000">
        <dgm:presLayoutVars>
          <dgm:chPref val="3"/>
        </dgm:presLayoutVars>
      </dgm:prSet>
      <dgm:spPr/>
      <dgm:t>
        <a:bodyPr/>
        <a:lstStyle/>
        <a:p>
          <a:endParaRPr lang="en-GB"/>
        </a:p>
      </dgm:t>
    </dgm:pt>
    <dgm:pt modelId="{345A353D-E9D2-4C9D-B40E-5F8D939D098A}" type="pres">
      <dgm:prSet presAssocID="{C1CA189E-9B1D-4A3E-BD33-D8F636EB968F}" presName="rootConnector" presStyleLbl="node4" presStyleIdx="6" presStyleCnt="16"/>
      <dgm:spPr/>
      <dgm:t>
        <a:bodyPr/>
        <a:lstStyle/>
        <a:p>
          <a:endParaRPr lang="en-GB"/>
        </a:p>
      </dgm:t>
    </dgm:pt>
    <dgm:pt modelId="{6B4F147D-DAF1-427D-A4A7-17E8BD1B6E0B}" type="pres">
      <dgm:prSet presAssocID="{C1CA189E-9B1D-4A3E-BD33-D8F636EB968F}" presName="hierChild4" presStyleCnt="0"/>
      <dgm:spPr/>
    </dgm:pt>
    <dgm:pt modelId="{53CC72E7-8953-40AD-8F62-E772AE09CDA5}" type="pres">
      <dgm:prSet presAssocID="{05614212-E424-4C09-8461-2A1736021895}" presName="Name37" presStyleLbl="parChTrans1D4" presStyleIdx="7" presStyleCnt="16" custSzX="2893563" custSzY="70220"/>
      <dgm:spPr/>
    </dgm:pt>
    <dgm:pt modelId="{47CD4637-FFCB-480E-92BF-5380DD784708}" type="pres">
      <dgm:prSet presAssocID="{3975863E-4DEC-40A4-B565-56CBD544DDEE}" presName="hierRoot2" presStyleCnt="0">
        <dgm:presLayoutVars>
          <dgm:hierBranch val="init"/>
        </dgm:presLayoutVars>
      </dgm:prSet>
      <dgm:spPr/>
    </dgm:pt>
    <dgm:pt modelId="{8CF74E04-9A92-4AD3-AE16-E08778782D0F}" type="pres">
      <dgm:prSet presAssocID="{3975863E-4DEC-40A4-B565-56CBD544DDEE}" presName="rootComposite" presStyleCnt="0"/>
      <dgm:spPr/>
    </dgm:pt>
    <dgm:pt modelId="{8B2C3A3D-6C25-4412-8172-27A8CF067494}" type="pres">
      <dgm:prSet presAssocID="{3975863E-4DEC-40A4-B565-56CBD544DDEE}" presName="rootText" presStyleLbl="node4" presStyleIdx="7" presStyleCnt="16" custScaleX="2000000" custScaleY="879352" custLinFactX="1900000" custLinFactY="-2200000" custLinFactNeighborX="1996796" custLinFactNeighborY="-2218603">
        <dgm:presLayoutVars>
          <dgm:chPref val="3"/>
        </dgm:presLayoutVars>
      </dgm:prSet>
      <dgm:spPr/>
      <dgm:t>
        <a:bodyPr/>
        <a:lstStyle/>
        <a:p>
          <a:endParaRPr lang="en-GB"/>
        </a:p>
      </dgm:t>
    </dgm:pt>
    <dgm:pt modelId="{B400DA77-1678-41F7-9EED-26F06182D576}" type="pres">
      <dgm:prSet presAssocID="{3975863E-4DEC-40A4-B565-56CBD544DDEE}" presName="rootConnector" presStyleLbl="node4" presStyleIdx="7" presStyleCnt="16"/>
      <dgm:spPr/>
      <dgm:t>
        <a:bodyPr/>
        <a:lstStyle/>
        <a:p>
          <a:endParaRPr lang="en-GB"/>
        </a:p>
      </dgm:t>
    </dgm:pt>
    <dgm:pt modelId="{6D55B666-FC7A-43C3-B052-3F5F47C2B238}" type="pres">
      <dgm:prSet presAssocID="{3975863E-4DEC-40A4-B565-56CBD544DDEE}" presName="hierChild4" presStyleCnt="0"/>
      <dgm:spPr/>
    </dgm:pt>
    <dgm:pt modelId="{FDD4F808-1B38-4A0F-BE48-151BEF472C66}" type="pres">
      <dgm:prSet presAssocID="{3975863E-4DEC-40A4-B565-56CBD544DDEE}" presName="hierChild5" presStyleCnt="0"/>
      <dgm:spPr/>
    </dgm:pt>
    <dgm:pt modelId="{1009788C-1725-4E12-86A3-054C7AA38533}" type="pres">
      <dgm:prSet presAssocID="{C1CA189E-9B1D-4A3E-BD33-D8F636EB968F}" presName="hierChild5" presStyleCnt="0"/>
      <dgm:spPr/>
    </dgm:pt>
    <dgm:pt modelId="{CE2161AB-A407-4979-A930-AC85574038D9}" type="pres">
      <dgm:prSet presAssocID="{B2C50016-84F2-47DD-95F7-813388DB06D2}" presName="Name37" presStyleLbl="parChTrans1D4" presStyleIdx="8" presStyleCnt="16" custSzX="79374" custSzY="102888"/>
      <dgm:spPr/>
    </dgm:pt>
    <dgm:pt modelId="{F03975AE-42CC-4C54-865F-59EFDB4BBDC4}" type="pres">
      <dgm:prSet presAssocID="{59CE8C47-74B2-47E3-A117-F3FA942BE783}" presName="hierRoot2" presStyleCnt="0">
        <dgm:presLayoutVars>
          <dgm:hierBranch val="init"/>
        </dgm:presLayoutVars>
      </dgm:prSet>
      <dgm:spPr/>
    </dgm:pt>
    <dgm:pt modelId="{E834D0C5-AA7B-4C3F-A966-F21C3D5E769B}" type="pres">
      <dgm:prSet presAssocID="{59CE8C47-74B2-47E3-A117-F3FA942BE783}" presName="rootComposite" presStyleCnt="0"/>
      <dgm:spPr/>
    </dgm:pt>
    <dgm:pt modelId="{E6619448-FC14-41AE-B81D-2CCB2461D3C3}" type="pres">
      <dgm:prSet presAssocID="{59CE8C47-74B2-47E3-A117-F3FA942BE783}" presName="rootText" presStyleLbl="node4" presStyleIdx="8" presStyleCnt="16" custScaleX="1797203" custScaleY="1070462" custLinFactX="500000" custLinFactY="-2900000" custLinFactNeighborX="529590" custLinFactNeighborY="-2956234">
        <dgm:presLayoutVars>
          <dgm:chPref val="3"/>
        </dgm:presLayoutVars>
      </dgm:prSet>
      <dgm:spPr/>
      <dgm:t>
        <a:bodyPr/>
        <a:lstStyle/>
        <a:p>
          <a:endParaRPr lang="en-GB"/>
        </a:p>
      </dgm:t>
    </dgm:pt>
    <dgm:pt modelId="{4B5D3CA2-9328-4BFE-B7F4-2627CD901254}" type="pres">
      <dgm:prSet presAssocID="{59CE8C47-74B2-47E3-A117-F3FA942BE783}" presName="rootConnector" presStyleLbl="node4" presStyleIdx="8" presStyleCnt="16"/>
      <dgm:spPr/>
      <dgm:t>
        <a:bodyPr/>
        <a:lstStyle/>
        <a:p>
          <a:endParaRPr lang="en-GB"/>
        </a:p>
      </dgm:t>
    </dgm:pt>
    <dgm:pt modelId="{585E4527-47EC-40FA-AFD5-5A69E1331E76}" type="pres">
      <dgm:prSet presAssocID="{59CE8C47-74B2-47E3-A117-F3FA942BE783}" presName="hierChild4" presStyleCnt="0"/>
      <dgm:spPr/>
    </dgm:pt>
    <dgm:pt modelId="{05079C03-9CA8-42D8-9E2E-0B2DDA639F12}" type="pres">
      <dgm:prSet presAssocID="{59CE8C47-74B2-47E3-A117-F3FA942BE783}" presName="hierChild5" presStyleCnt="0"/>
      <dgm:spPr/>
    </dgm:pt>
    <dgm:pt modelId="{572D3839-ED84-46E7-98F1-F7744A9E02C9}" type="pres">
      <dgm:prSet presAssocID="{C012C7EE-CEAB-428C-A93E-A8BCC8E90CDC}" presName="Name37" presStyleLbl="parChTrans1D4" presStyleIdx="9" presStyleCnt="16" custSzX="60331" custSzY="1087660"/>
      <dgm:spPr/>
    </dgm:pt>
    <dgm:pt modelId="{B9F2AACB-C805-4C77-B963-7845ACD263C8}" type="pres">
      <dgm:prSet presAssocID="{C6751E90-315B-4EE7-BD5E-78BFC84983CA}" presName="hierRoot2" presStyleCnt="0">
        <dgm:presLayoutVars>
          <dgm:hierBranch val="init"/>
        </dgm:presLayoutVars>
      </dgm:prSet>
      <dgm:spPr/>
    </dgm:pt>
    <dgm:pt modelId="{7F839E63-BF73-48AD-ABAD-1BF11C43F1EA}" type="pres">
      <dgm:prSet presAssocID="{C6751E90-315B-4EE7-BD5E-78BFC84983CA}" presName="rootComposite" presStyleCnt="0"/>
      <dgm:spPr/>
    </dgm:pt>
    <dgm:pt modelId="{FDCA614A-4663-4ED2-A785-2F461246CDB4}" type="pres">
      <dgm:prSet presAssocID="{C6751E90-315B-4EE7-BD5E-78BFC84983CA}" presName="rootText" presStyleLbl="node4" presStyleIdx="9" presStyleCnt="16" custScaleX="1758173" custScaleY="778753" custLinFactX="-308536" custLinFactY="-1177495" custLinFactNeighborX="-400000" custLinFactNeighborY="-1200000">
        <dgm:presLayoutVars>
          <dgm:chPref val="3"/>
        </dgm:presLayoutVars>
      </dgm:prSet>
      <dgm:spPr/>
      <dgm:t>
        <a:bodyPr/>
        <a:lstStyle/>
        <a:p>
          <a:endParaRPr lang="en-GB"/>
        </a:p>
      </dgm:t>
    </dgm:pt>
    <dgm:pt modelId="{A37A33D9-9849-4501-BBCD-B9575B3DFA1C}" type="pres">
      <dgm:prSet presAssocID="{C6751E90-315B-4EE7-BD5E-78BFC84983CA}" presName="rootConnector" presStyleLbl="node4" presStyleIdx="9" presStyleCnt="16"/>
      <dgm:spPr/>
      <dgm:t>
        <a:bodyPr/>
        <a:lstStyle/>
        <a:p>
          <a:endParaRPr lang="en-GB"/>
        </a:p>
      </dgm:t>
    </dgm:pt>
    <dgm:pt modelId="{1DE7226D-A4A0-4B8E-8895-38C6634A5DD7}" type="pres">
      <dgm:prSet presAssocID="{C6751E90-315B-4EE7-BD5E-78BFC84983CA}" presName="hierChild4" presStyleCnt="0"/>
      <dgm:spPr/>
    </dgm:pt>
    <dgm:pt modelId="{C9453ECB-03C1-4CAB-A3B9-4F276D3054E2}" type="pres">
      <dgm:prSet presAssocID="{18E8F643-5856-4B0D-9BD9-AA066FC6D0F9}" presName="Name37" presStyleLbl="parChTrans1D4" presStyleIdx="10" presStyleCnt="16" custSzX="2862116" custSzY="16626"/>
      <dgm:spPr/>
    </dgm:pt>
    <dgm:pt modelId="{A587BD40-C281-4EE3-BF78-4C088BCEE025}" type="pres">
      <dgm:prSet presAssocID="{CF76C4F0-134C-4B3F-9A01-3E30742AFF5A}" presName="hierRoot2" presStyleCnt="0">
        <dgm:presLayoutVars>
          <dgm:hierBranch val="init"/>
        </dgm:presLayoutVars>
      </dgm:prSet>
      <dgm:spPr/>
    </dgm:pt>
    <dgm:pt modelId="{18EECFCB-84A3-4071-8649-C1295A0FEC2E}" type="pres">
      <dgm:prSet presAssocID="{CF76C4F0-134C-4B3F-9A01-3E30742AFF5A}" presName="rootComposite" presStyleCnt="0"/>
      <dgm:spPr/>
    </dgm:pt>
    <dgm:pt modelId="{ED8D85B8-8D95-4254-9BA7-A801666B8A7C}" type="pres">
      <dgm:prSet presAssocID="{CF76C4F0-134C-4B3F-9A01-3E30742AFF5A}" presName="rootText" presStyleLbl="node4" presStyleIdx="10" presStyleCnt="16" custScaleX="2000000" custScaleY="707792" custLinFactX="-109753" custLinFactY="-1071853" custLinFactNeighborX="-200000" custLinFactNeighborY="-1100000">
        <dgm:presLayoutVars>
          <dgm:chPref val="3"/>
        </dgm:presLayoutVars>
      </dgm:prSet>
      <dgm:spPr/>
      <dgm:t>
        <a:bodyPr/>
        <a:lstStyle/>
        <a:p>
          <a:endParaRPr lang="en-GB"/>
        </a:p>
      </dgm:t>
    </dgm:pt>
    <dgm:pt modelId="{3C656ACB-9FD3-4E3E-8698-6CD8BBAFE7C8}" type="pres">
      <dgm:prSet presAssocID="{CF76C4F0-134C-4B3F-9A01-3E30742AFF5A}" presName="rootConnector" presStyleLbl="node4" presStyleIdx="10" presStyleCnt="16"/>
      <dgm:spPr/>
      <dgm:t>
        <a:bodyPr/>
        <a:lstStyle/>
        <a:p>
          <a:endParaRPr lang="en-GB"/>
        </a:p>
      </dgm:t>
    </dgm:pt>
    <dgm:pt modelId="{46B0911C-AA40-4A38-A6A2-BF321530567D}" type="pres">
      <dgm:prSet presAssocID="{CF76C4F0-134C-4B3F-9A01-3E30742AFF5A}" presName="hierChild4" presStyleCnt="0"/>
      <dgm:spPr/>
    </dgm:pt>
    <dgm:pt modelId="{5665BBE5-3105-40ED-A589-A9D8DCEA2851}" type="pres">
      <dgm:prSet presAssocID="{CF76C4F0-134C-4B3F-9A01-3E30742AFF5A}" presName="hierChild5" presStyleCnt="0"/>
      <dgm:spPr/>
    </dgm:pt>
    <dgm:pt modelId="{9927A4E5-FC7F-495F-B170-C144EBAA50C7}" type="pres">
      <dgm:prSet presAssocID="{C6751E90-315B-4EE7-BD5E-78BFC84983CA}" presName="hierChild5" presStyleCnt="0"/>
      <dgm:spPr/>
    </dgm:pt>
    <dgm:pt modelId="{5D161773-8604-4A23-B17E-F6111BDD4B42}" type="pres">
      <dgm:prSet presAssocID="{5B3ACFDA-5632-4A5E-81CB-379AB604F580}" presName="Name37" presStyleLbl="parChTrans1D4" presStyleIdx="11" presStyleCnt="16" custSzX="2381313" custSzY="1760599"/>
      <dgm:spPr/>
    </dgm:pt>
    <dgm:pt modelId="{E9AE53B3-425B-4C5D-B2EC-83BA25043514}" type="pres">
      <dgm:prSet presAssocID="{8838B9F8-00CB-4FFC-A3BD-8F0DC1C14B0E}" presName="hierRoot2" presStyleCnt="0">
        <dgm:presLayoutVars>
          <dgm:hierBranch val="init"/>
        </dgm:presLayoutVars>
      </dgm:prSet>
      <dgm:spPr/>
    </dgm:pt>
    <dgm:pt modelId="{20902345-DAA8-4639-BDFB-B427DE85B1EB}" type="pres">
      <dgm:prSet presAssocID="{8838B9F8-00CB-4FFC-A3BD-8F0DC1C14B0E}" presName="rootComposite" presStyleCnt="0"/>
      <dgm:spPr/>
    </dgm:pt>
    <dgm:pt modelId="{BCE99CD8-9503-4E93-9AF7-820152C1662F}" type="pres">
      <dgm:prSet presAssocID="{8838B9F8-00CB-4FFC-A3BD-8F0DC1C14B0E}" presName="rootText" presStyleLbl="node4" presStyleIdx="11" presStyleCnt="16" custScaleX="1309026" custScaleY="677448" custLinFactX="-1900000" custLinFactY="-227046" custLinFactNeighborX="-1911176" custLinFactNeighborY="-300000">
        <dgm:presLayoutVars>
          <dgm:chPref val="3"/>
        </dgm:presLayoutVars>
      </dgm:prSet>
      <dgm:spPr>
        <a:prstGeom prst="flowChartAlternateProcess">
          <a:avLst/>
        </a:prstGeom>
      </dgm:spPr>
      <dgm:t>
        <a:bodyPr/>
        <a:lstStyle/>
        <a:p>
          <a:endParaRPr lang="en-GB"/>
        </a:p>
      </dgm:t>
    </dgm:pt>
    <dgm:pt modelId="{013007E6-C911-4533-845F-0452E3F12DE3}" type="pres">
      <dgm:prSet presAssocID="{8838B9F8-00CB-4FFC-A3BD-8F0DC1C14B0E}" presName="rootConnector" presStyleLbl="node4" presStyleIdx="11" presStyleCnt="16"/>
      <dgm:spPr/>
      <dgm:t>
        <a:bodyPr/>
        <a:lstStyle/>
        <a:p>
          <a:endParaRPr lang="en-GB"/>
        </a:p>
      </dgm:t>
    </dgm:pt>
    <dgm:pt modelId="{7DD6F32B-418A-49C3-B98A-C0F5B51AA9EB}" type="pres">
      <dgm:prSet presAssocID="{8838B9F8-00CB-4FFC-A3BD-8F0DC1C14B0E}" presName="hierChild4" presStyleCnt="0"/>
      <dgm:spPr/>
    </dgm:pt>
    <dgm:pt modelId="{909FB72C-E721-46C8-83A3-5A9DD75D698D}" type="pres">
      <dgm:prSet presAssocID="{8838B9F8-00CB-4FFC-A3BD-8F0DC1C14B0E}" presName="hierChild5" presStyleCnt="0"/>
      <dgm:spPr/>
    </dgm:pt>
    <dgm:pt modelId="{27CF1191-DC6F-4D08-A524-A48198B0DD67}" type="pres">
      <dgm:prSet presAssocID="{B384405A-5DA0-4FB0-841F-73335E7CC479}" presName="Name37" presStyleLbl="parChTrans1D4" presStyleIdx="12" presStyleCnt="16" custSzX="2342576" custSzY="2023040"/>
      <dgm:spPr/>
    </dgm:pt>
    <dgm:pt modelId="{B0B2BFBA-3C14-4BB1-8FD9-EF3943476F24}" type="pres">
      <dgm:prSet presAssocID="{570D5507-0880-4696-BB89-9520903BA526}" presName="hierRoot2" presStyleCnt="0">
        <dgm:presLayoutVars>
          <dgm:hierBranch val="init"/>
        </dgm:presLayoutVars>
      </dgm:prSet>
      <dgm:spPr/>
    </dgm:pt>
    <dgm:pt modelId="{FD328418-6A22-4D0F-BE36-1E12625F909C}" type="pres">
      <dgm:prSet presAssocID="{570D5507-0880-4696-BB89-9520903BA526}" presName="rootComposite" presStyleCnt="0"/>
      <dgm:spPr/>
    </dgm:pt>
    <dgm:pt modelId="{2E6D8D0C-1DA6-4B53-A23C-7E39EF6BCDD0}" type="pres">
      <dgm:prSet presAssocID="{570D5507-0880-4696-BB89-9520903BA526}" presName="rootText" presStyleLbl="node4" presStyleIdx="12" presStyleCnt="16" custScaleX="1273183" custScaleY="622020" custLinFactX="-2518708" custLinFactY="141992" custLinFactNeighborX="-2600000" custLinFactNeighborY="200000">
        <dgm:presLayoutVars>
          <dgm:chPref val="3"/>
        </dgm:presLayoutVars>
      </dgm:prSet>
      <dgm:spPr>
        <a:prstGeom prst="flowChartAlternateProcess">
          <a:avLst/>
        </a:prstGeom>
      </dgm:spPr>
      <dgm:t>
        <a:bodyPr/>
        <a:lstStyle/>
        <a:p>
          <a:endParaRPr lang="en-GB"/>
        </a:p>
      </dgm:t>
    </dgm:pt>
    <dgm:pt modelId="{F0A56492-15C6-4E07-BE44-60C22334D75B}" type="pres">
      <dgm:prSet presAssocID="{570D5507-0880-4696-BB89-9520903BA526}" presName="rootConnector" presStyleLbl="node4" presStyleIdx="12" presStyleCnt="16"/>
      <dgm:spPr/>
      <dgm:t>
        <a:bodyPr/>
        <a:lstStyle/>
        <a:p>
          <a:endParaRPr lang="en-GB"/>
        </a:p>
      </dgm:t>
    </dgm:pt>
    <dgm:pt modelId="{1BCBC5BF-1243-43AC-B78B-A3EBFE850C98}" type="pres">
      <dgm:prSet presAssocID="{570D5507-0880-4696-BB89-9520903BA526}" presName="hierChild4" presStyleCnt="0"/>
      <dgm:spPr/>
    </dgm:pt>
    <dgm:pt modelId="{C7A0F7C0-983A-4F32-A9FC-263DCE28FD7F}" type="pres">
      <dgm:prSet presAssocID="{570D5507-0880-4696-BB89-9520903BA526}" presName="hierChild5" presStyleCnt="0"/>
      <dgm:spPr/>
    </dgm:pt>
    <dgm:pt modelId="{CE03275B-2C5F-4271-9B3A-939087083B2C}" type="pres">
      <dgm:prSet presAssocID="{DFB3405B-D179-4D92-AAD9-437F389D112C}" presName="hierChild5" presStyleCnt="0"/>
      <dgm:spPr/>
      <dgm:t>
        <a:bodyPr/>
        <a:lstStyle/>
        <a:p>
          <a:endParaRPr lang="en-US"/>
        </a:p>
      </dgm:t>
    </dgm:pt>
    <dgm:pt modelId="{7BEB0625-E8DD-477D-86AA-F4CF333C1191}" type="pres">
      <dgm:prSet presAssocID="{A16202ED-A584-40D8-AE4F-24A646F981FB}" presName="Name37" presStyleLbl="parChTrans1D3" presStyleIdx="5" presStyleCnt="8"/>
      <dgm:spPr/>
      <dgm:t>
        <a:bodyPr/>
        <a:lstStyle/>
        <a:p>
          <a:endParaRPr lang="en-GB"/>
        </a:p>
      </dgm:t>
    </dgm:pt>
    <dgm:pt modelId="{3EE7D691-79A0-4362-8E44-763370184134}" type="pres">
      <dgm:prSet presAssocID="{A6ABCFDD-BDEE-4694-A42F-0F53ECF6AA3A}" presName="hierRoot2" presStyleCnt="0">
        <dgm:presLayoutVars>
          <dgm:hierBranch val="init"/>
        </dgm:presLayoutVars>
      </dgm:prSet>
      <dgm:spPr/>
      <dgm:t>
        <a:bodyPr/>
        <a:lstStyle/>
        <a:p>
          <a:endParaRPr lang="en-GB"/>
        </a:p>
      </dgm:t>
    </dgm:pt>
    <dgm:pt modelId="{FCF53992-7A12-49E7-8210-B4BC2B1961AD}" type="pres">
      <dgm:prSet presAssocID="{A6ABCFDD-BDEE-4694-A42F-0F53ECF6AA3A}" presName="rootComposite" presStyleCnt="0"/>
      <dgm:spPr/>
      <dgm:t>
        <a:bodyPr/>
        <a:lstStyle/>
        <a:p>
          <a:endParaRPr lang="en-GB"/>
        </a:p>
      </dgm:t>
    </dgm:pt>
    <dgm:pt modelId="{65955E61-ED2A-4C61-9C5B-6989976217FA}" type="pres">
      <dgm:prSet presAssocID="{A6ABCFDD-BDEE-4694-A42F-0F53ECF6AA3A}" presName="rootText" presStyleLbl="node3" presStyleIdx="5" presStyleCnt="8" custScaleX="2000000" custScaleY="1261561" custLinFactX="-676423" custLinFactY="-2800000" custLinFactNeighborX="-700000" custLinFactNeighborY="-2826996">
        <dgm:presLayoutVars>
          <dgm:chPref val="3"/>
        </dgm:presLayoutVars>
      </dgm:prSet>
      <dgm:spPr/>
      <dgm:t>
        <a:bodyPr/>
        <a:lstStyle/>
        <a:p>
          <a:endParaRPr lang="en-US"/>
        </a:p>
      </dgm:t>
    </dgm:pt>
    <dgm:pt modelId="{AB55267A-D6DD-413F-8B0F-2426615ED8E1}" type="pres">
      <dgm:prSet presAssocID="{A6ABCFDD-BDEE-4694-A42F-0F53ECF6AA3A}" presName="rootConnector" presStyleLbl="node3" presStyleIdx="5" presStyleCnt="8"/>
      <dgm:spPr/>
      <dgm:t>
        <a:bodyPr/>
        <a:lstStyle/>
        <a:p>
          <a:endParaRPr lang="en-US"/>
        </a:p>
      </dgm:t>
    </dgm:pt>
    <dgm:pt modelId="{EC8A8F6C-EFCC-4C4F-8526-8178D690B5BB}" type="pres">
      <dgm:prSet presAssocID="{A6ABCFDD-BDEE-4694-A42F-0F53ECF6AA3A}" presName="hierChild4" presStyleCnt="0"/>
      <dgm:spPr/>
      <dgm:t>
        <a:bodyPr/>
        <a:lstStyle/>
        <a:p>
          <a:endParaRPr lang="en-GB"/>
        </a:p>
      </dgm:t>
    </dgm:pt>
    <dgm:pt modelId="{F401B888-C89F-4184-A2F4-830A90BE923E}" type="pres">
      <dgm:prSet presAssocID="{207F90B6-195D-49E8-B9B6-63EFD4F53A70}" presName="Name37" presStyleLbl="parChTrans1D4" presStyleIdx="13" presStyleCnt="16" custSzX="384953" custSzY="620790"/>
      <dgm:spPr/>
      <dgm:t>
        <a:bodyPr/>
        <a:lstStyle/>
        <a:p>
          <a:endParaRPr lang="en-GB"/>
        </a:p>
      </dgm:t>
    </dgm:pt>
    <dgm:pt modelId="{884C54C3-3200-48A3-AAE4-E8860BFA5481}" type="pres">
      <dgm:prSet presAssocID="{74468C0D-EACD-4154-8CD7-CB254442ADE0}" presName="hierRoot2" presStyleCnt="0">
        <dgm:presLayoutVars>
          <dgm:hierBranch val="init"/>
        </dgm:presLayoutVars>
      </dgm:prSet>
      <dgm:spPr/>
      <dgm:t>
        <a:bodyPr/>
        <a:lstStyle/>
        <a:p>
          <a:endParaRPr lang="en-GB"/>
        </a:p>
      </dgm:t>
    </dgm:pt>
    <dgm:pt modelId="{7A0EB1A1-7F9D-436C-B3B7-6871CBC61C00}" type="pres">
      <dgm:prSet presAssocID="{74468C0D-EACD-4154-8CD7-CB254442ADE0}" presName="rootComposite" presStyleCnt="0"/>
      <dgm:spPr/>
      <dgm:t>
        <a:bodyPr/>
        <a:lstStyle/>
        <a:p>
          <a:endParaRPr lang="en-GB"/>
        </a:p>
      </dgm:t>
    </dgm:pt>
    <dgm:pt modelId="{FB8FD1E3-116A-4DD9-924B-8529B9A723E0}" type="pres">
      <dgm:prSet presAssocID="{74468C0D-EACD-4154-8CD7-CB254442ADE0}" presName="rootText" presStyleLbl="node4" presStyleIdx="13" presStyleCnt="16" custScaleX="1912854" custScaleY="1220542" custLinFactX="-700000" custLinFactY="-2715081" custLinFactNeighborX="-735503" custLinFactNeighborY="-2800000">
        <dgm:presLayoutVars>
          <dgm:chPref val="3"/>
        </dgm:presLayoutVars>
      </dgm:prSet>
      <dgm:spPr/>
      <dgm:t>
        <a:bodyPr/>
        <a:lstStyle/>
        <a:p>
          <a:endParaRPr lang="en-US"/>
        </a:p>
      </dgm:t>
    </dgm:pt>
    <dgm:pt modelId="{7A6DBE26-54B6-4570-ABD6-F547E7E6BC3C}" type="pres">
      <dgm:prSet presAssocID="{74468C0D-EACD-4154-8CD7-CB254442ADE0}" presName="rootConnector" presStyleLbl="node4" presStyleIdx="13" presStyleCnt="16"/>
      <dgm:spPr/>
      <dgm:t>
        <a:bodyPr/>
        <a:lstStyle/>
        <a:p>
          <a:endParaRPr lang="en-US"/>
        </a:p>
      </dgm:t>
    </dgm:pt>
    <dgm:pt modelId="{CEA4E3AB-AE2B-462A-B305-03EB985D2159}" type="pres">
      <dgm:prSet presAssocID="{74468C0D-EACD-4154-8CD7-CB254442ADE0}" presName="hierChild4" presStyleCnt="0"/>
      <dgm:spPr/>
      <dgm:t>
        <a:bodyPr/>
        <a:lstStyle/>
        <a:p>
          <a:endParaRPr lang="en-GB"/>
        </a:p>
      </dgm:t>
    </dgm:pt>
    <dgm:pt modelId="{66241183-4401-44F0-8BCC-1A61538CEAE1}" type="pres">
      <dgm:prSet presAssocID="{74468C0D-EACD-4154-8CD7-CB254442ADE0}" presName="hierChild5" presStyleCnt="0"/>
      <dgm:spPr/>
      <dgm:t>
        <a:bodyPr/>
        <a:lstStyle/>
        <a:p>
          <a:endParaRPr lang="en-GB"/>
        </a:p>
      </dgm:t>
    </dgm:pt>
    <dgm:pt modelId="{69AFBAFF-C6D6-429B-8BCA-D69ACB4C2679}" type="pres">
      <dgm:prSet presAssocID="{9AA8DB4F-E888-48AB-8DE6-15B38ED18D82}" presName="Name37" presStyleLbl="parChTrans1D4" presStyleIdx="14" presStyleCnt="16" custSzX="384953" custSzY="2831582"/>
      <dgm:spPr/>
      <dgm:t>
        <a:bodyPr/>
        <a:lstStyle/>
        <a:p>
          <a:endParaRPr lang="en-GB"/>
        </a:p>
      </dgm:t>
    </dgm:pt>
    <dgm:pt modelId="{0A85BAFD-F55E-43B8-B5B4-83772A3D2C1A}" type="pres">
      <dgm:prSet presAssocID="{F682947A-19EA-4D83-A517-73C1134D0E9B}" presName="hierRoot2" presStyleCnt="0">
        <dgm:presLayoutVars>
          <dgm:hierBranch val="init"/>
        </dgm:presLayoutVars>
      </dgm:prSet>
      <dgm:spPr/>
      <dgm:t>
        <a:bodyPr/>
        <a:lstStyle/>
        <a:p>
          <a:endParaRPr lang="en-GB"/>
        </a:p>
      </dgm:t>
    </dgm:pt>
    <dgm:pt modelId="{9154EC3B-0342-446F-BAF2-062B62228788}" type="pres">
      <dgm:prSet presAssocID="{F682947A-19EA-4D83-A517-73C1134D0E9B}" presName="rootComposite" presStyleCnt="0"/>
      <dgm:spPr/>
      <dgm:t>
        <a:bodyPr/>
        <a:lstStyle/>
        <a:p>
          <a:endParaRPr lang="en-GB"/>
        </a:p>
      </dgm:t>
    </dgm:pt>
    <dgm:pt modelId="{630270DF-6872-4059-A864-D0E4EF245FEB}" type="pres">
      <dgm:prSet presAssocID="{F682947A-19EA-4D83-A517-73C1134D0E9B}" presName="rootText" presStyleLbl="node4" presStyleIdx="14" presStyleCnt="16" custScaleX="1857335" custScaleY="1652943" custLinFactX="-700000" custLinFactY="-2610520" custLinFactNeighborX="-743782" custLinFactNeighborY="-2700000">
        <dgm:presLayoutVars>
          <dgm:chPref val="3"/>
        </dgm:presLayoutVars>
      </dgm:prSet>
      <dgm:spPr/>
      <dgm:t>
        <a:bodyPr/>
        <a:lstStyle/>
        <a:p>
          <a:endParaRPr lang="en-US"/>
        </a:p>
      </dgm:t>
    </dgm:pt>
    <dgm:pt modelId="{D9D69469-3E0E-41CA-B508-271A811E0C70}" type="pres">
      <dgm:prSet presAssocID="{F682947A-19EA-4D83-A517-73C1134D0E9B}" presName="rootConnector" presStyleLbl="node4" presStyleIdx="14" presStyleCnt="16"/>
      <dgm:spPr/>
      <dgm:t>
        <a:bodyPr/>
        <a:lstStyle/>
        <a:p>
          <a:endParaRPr lang="en-US"/>
        </a:p>
      </dgm:t>
    </dgm:pt>
    <dgm:pt modelId="{3B054727-74EF-4EDF-B589-DFA866D89C76}" type="pres">
      <dgm:prSet presAssocID="{F682947A-19EA-4D83-A517-73C1134D0E9B}" presName="hierChild4" presStyleCnt="0"/>
      <dgm:spPr/>
      <dgm:t>
        <a:bodyPr/>
        <a:lstStyle/>
        <a:p>
          <a:endParaRPr lang="en-GB"/>
        </a:p>
      </dgm:t>
    </dgm:pt>
    <dgm:pt modelId="{A7EBE98E-FB85-4CC5-A663-842A30FD8779}" type="pres">
      <dgm:prSet presAssocID="{F682947A-19EA-4D83-A517-73C1134D0E9B}" presName="hierChild5" presStyleCnt="0"/>
      <dgm:spPr/>
      <dgm:t>
        <a:bodyPr/>
        <a:lstStyle/>
        <a:p>
          <a:endParaRPr lang="en-GB"/>
        </a:p>
      </dgm:t>
    </dgm:pt>
    <dgm:pt modelId="{31E97DDA-65C6-47DE-B77B-D9614636A629}" type="pres">
      <dgm:prSet presAssocID="{7521C0F9-A192-4C7C-90ED-A62FD8895579}" presName="Name37" presStyleLbl="parChTrans1D4" presStyleIdx="15" presStyleCnt="16"/>
      <dgm:spPr/>
      <dgm:t>
        <a:bodyPr/>
        <a:lstStyle/>
        <a:p>
          <a:endParaRPr lang="en-US"/>
        </a:p>
      </dgm:t>
    </dgm:pt>
    <dgm:pt modelId="{74C6005C-DF07-4546-A485-3A1460C59A5C}" type="pres">
      <dgm:prSet presAssocID="{7A26AB7C-0D0E-46DC-85D3-094320A80B91}" presName="hierRoot2" presStyleCnt="0">
        <dgm:presLayoutVars>
          <dgm:hierBranch val="init"/>
        </dgm:presLayoutVars>
      </dgm:prSet>
      <dgm:spPr/>
    </dgm:pt>
    <dgm:pt modelId="{9A298F83-851F-45E6-AB09-6524ED227A04}" type="pres">
      <dgm:prSet presAssocID="{7A26AB7C-0D0E-46DC-85D3-094320A80B91}" presName="rootComposite" presStyleCnt="0"/>
      <dgm:spPr/>
    </dgm:pt>
    <dgm:pt modelId="{88EACE5B-BA3B-4553-A867-7F02607C6896}" type="pres">
      <dgm:prSet presAssocID="{7A26AB7C-0D0E-46DC-85D3-094320A80B91}" presName="rootText" presStyleLbl="node4" presStyleIdx="15" presStyleCnt="16" custFlipHor="1" custScaleX="1811009" custScaleY="1313171" custLinFactX="-698761" custLinFactY="-2500000" custLinFactNeighborX="-700000" custLinFactNeighborY="-2529612">
        <dgm:presLayoutVars>
          <dgm:chPref val="3"/>
        </dgm:presLayoutVars>
      </dgm:prSet>
      <dgm:spPr/>
      <dgm:t>
        <a:bodyPr/>
        <a:lstStyle/>
        <a:p>
          <a:endParaRPr lang="en-US"/>
        </a:p>
      </dgm:t>
    </dgm:pt>
    <dgm:pt modelId="{F396316E-343E-4B12-8670-036D9D128BE9}" type="pres">
      <dgm:prSet presAssocID="{7A26AB7C-0D0E-46DC-85D3-094320A80B91}" presName="rootConnector" presStyleLbl="node4" presStyleIdx="15" presStyleCnt="16"/>
      <dgm:spPr/>
      <dgm:t>
        <a:bodyPr/>
        <a:lstStyle/>
        <a:p>
          <a:endParaRPr lang="en-US"/>
        </a:p>
      </dgm:t>
    </dgm:pt>
    <dgm:pt modelId="{24DD0C8F-512A-4561-9852-E24E32C72EF0}" type="pres">
      <dgm:prSet presAssocID="{7A26AB7C-0D0E-46DC-85D3-094320A80B91}" presName="hierChild4" presStyleCnt="0"/>
      <dgm:spPr/>
    </dgm:pt>
    <dgm:pt modelId="{9724974B-3AAC-454B-ADCD-0E628561D1D3}" type="pres">
      <dgm:prSet presAssocID="{7A26AB7C-0D0E-46DC-85D3-094320A80B91}" presName="hierChild5" presStyleCnt="0"/>
      <dgm:spPr/>
    </dgm:pt>
    <dgm:pt modelId="{F8057B8C-CACA-4C7E-9EE7-C65DE4438FD6}" type="pres">
      <dgm:prSet presAssocID="{A6ABCFDD-BDEE-4694-A42F-0F53ECF6AA3A}" presName="hierChild5" presStyleCnt="0"/>
      <dgm:spPr/>
      <dgm:t>
        <a:bodyPr/>
        <a:lstStyle/>
        <a:p>
          <a:endParaRPr lang="en-GB"/>
        </a:p>
      </dgm:t>
    </dgm:pt>
    <dgm:pt modelId="{E3E19352-D0A9-4FFF-A62E-24F80CDC1E0B}" type="pres">
      <dgm:prSet presAssocID="{9F0D57FE-58CD-441E-8189-15B5BBC6117E}" presName="hierChild5" presStyleCnt="0"/>
      <dgm:spPr/>
      <dgm:t>
        <a:bodyPr/>
        <a:lstStyle/>
        <a:p>
          <a:endParaRPr lang="en-US"/>
        </a:p>
      </dgm:t>
    </dgm:pt>
    <dgm:pt modelId="{2D7E0BDE-E397-4B7A-B395-98AC86BEA386}" type="pres">
      <dgm:prSet presAssocID="{6D9B8DA5-C056-4616-A41B-5A381320A2A5}" presName="Name48" presStyleLbl="parChTrans1D2" presStyleIdx="3" presStyleCnt="5"/>
      <dgm:spPr/>
      <dgm:t>
        <a:bodyPr/>
        <a:lstStyle/>
        <a:p>
          <a:endParaRPr lang="en-US"/>
        </a:p>
      </dgm:t>
    </dgm:pt>
    <dgm:pt modelId="{3194DBD7-299A-47A5-A092-F8CE3AF1F29D}" type="pres">
      <dgm:prSet presAssocID="{D2D65DA0-9AE6-42CC-A741-8BB72FD9EAC4}" presName="hierRoot2" presStyleCnt="0">
        <dgm:presLayoutVars>
          <dgm:hierBranch val="init"/>
        </dgm:presLayoutVars>
      </dgm:prSet>
      <dgm:spPr/>
      <dgm:t>
        <a:bodyPr/>
        <a:lstStyle/>
        <a:p>
          <a:endParaRPr lang="en-GB"/>
        </a:p>
      </dgm:t>
    </dgm:pt>
    <dgm:pt modelId="{B7BD1846-B976-44FD-B9FF-7520747FAAD7}" type="pres">
      <dgm:prSet presAssocID="{D2D65DA0-9AE6-42CC-A741-8BB72FD9EAC4}" presName="rootComposite" presStyleCnt="0"/>
      <dgm:spPr/>
      <dgm:t>
        <a:bodyPr/>
        <a:lstStyle/>
        <a:p>
          <a:endParaRPr lang="en-GB"/>
        </a:p>
      </dgm:t>
    </dgm:pt>
    <dgm:pt modelId="{8AAD2E76-9DC3-4E8A-93EF-D2298C0FBDA8}" type="pres">
      <dgm:prSet presAssocID="{D2D65DA0-9AE6-42CC-A741-8BB72FD9EAC4}" presName="rootText" presStyleLbl="node2" presStyleIdx="3" presStyleCnt="4" custScaleX="1956600" custScaleY="1585670" custLinFactX="856015" custLinFactY="-2519417" custLinFactNeighborX="900000" custLinFactNeighborY="-2600000">
        <dgm:presLayoutVars>
          <dgm:chPref val="3"/>
        </dgm:presLayoutVars>
      </dgm:prSet>
      <dgm:spPr/>
      <dgm:t>
        <a:bodyPr/>
        <a:lstStyle/>
        <a:p>
          <a:endParaRPr lang="en-US"/>
        </a:p>
      </dgm:t>
    </dgm:pt>
    <dgm:pt modelId="{EA100E8A-7BAA-461B-93C2-5C97111756B1}" type="pres">
      <dgm:prSet presAssocID="{D2D65DA0-9AE6-42CC-A741-8BB72FD9EAC4}" presName="rootConnector" presStyleLbl="node2" presStyleIdx="3" presStyleCnt="4"/>
      <dgm:spPr/>
      <dgm:t>
        <a:bodyPr/>
        <a:lstStyle/>
        <a:p>
          <a:endParaRPr lang="en-US"/>
        </a:p>
      </dgm:t>
    </dgm:pt>
    <dgm:pt modelId="{56336A83-7FBC-476C-A4A5-2B68C33D9977}" type="pres">
      <dgm:prSet presAssocID="{D2D65DA0-9AE6-42CC-A741-8BB72FD9EAC4}" presName="hierChild4" presStyleCnt="0"/>
      <dgm:spPr/>
      <dgm:t>
        <a:bodyPr/>
        <a:lstStyle/>
        <a:p>
          <a:endParaRPr lang="en-GB"/>
        </a:p>
      </dgm:t>
    </dgm:pt>
    <dgm:pt modelId="{28721F8A-F565-4520-981D-0C46E8E9785D}" type="pres">
      <dgm:prSet presAssocID="{08218077-9979-402D-A116-B5308B4ED717}" presName="Name37" presStyleLbl="parChTrans1D3" presStyleIdx="6" presStyleCnt="8" custSzX="354533" custSzY="954876"/>
      <dgm:spPr/>
      <dgm:t>
        <a:bodyPr/>
        <a:lstStyle/>
        <a:p>
          <a:endParaRPr lang="en-US"/>
        </a:p>
      </dgm:t>
    </dgm:pt>
    <dgm:pt modelId="{C6F96B06-04A0-4DA7-AFC7-ECAB015BD84F}" type="pres">
      <dgm:prSet presAssocID="{395F6431-4151-4C8B-944C-D4B317CFBDA9}" presName="hierRoot2" presStyleCnt="0">
        <dgm:presLayoutVars>
          <dgm:hierBranch val="init"/>
        </dgm:presLayoutVars>
      </dgm:prSet>
      <dgm:spPr/>
      <dgm:t>
        <a:bodyPr/>
        <a:lstStyle/>
        <a:p>
          <a:endParaRPr lang="en-GB"/>
        </a:p>
      </dgm:t>
    </dgm:pt>
    <dgm:pt modelId="{19CA6AAF-22A5-43F1-8084-23EEC72E4284}" type="pres">
      <dgm:prSet presAssocID="{395F6431-4151-4C8B-944C-D4B317CFBDA9}" presName="rootComposite" presStyleCnt="0"/>
      <dgm:spPr/>
      <dgm:t>
        <a:bodyPr/>
        <a:lstStyle/>
        <a:p>
          <a:endParaRPr lang="en-GB"/>
        </a:p>
      </dgm:t>
    </dgm:pt>
    <dgm:pt modelId="{7F494602-5394-49A7-AC3E-6BB827FD6548}" type="pres">
      <dgm:prSet presAssocID="{395F6431-4151-4C8B-944C-D4B317CFBDA9}" presName="rootText" presStyleLbl="node3" presStyleIdx="6" presStyleCnt="8" custScaleX="1731101" custScaleY="1430944" custLinFactX="791421" custLinFactY="-2400000" custLinFactNeighborX="800000" custLinFactNeighborY="-2470441">
        <dgm:presLayoutVars>
          <dgm:chPref val="3"/>
        </dgm:presLayoutVars>
      </dgm:prSet>
      <dgm:spPr/>
      <dgm:t>
        <a:bodyPr/>
        <a:lstStyle/>
        <a:p>
          <a:endParaRPr lang="en-US"/>
        </a:p>
      </dgm:t>
    </dgm:pt>
    <dgm:pt modelId="{6DF63675-599F-4642-8A94-F29D24ADD572}" type="pres">
      <dgm:prSet presAssocID="{395F6431-4151-4C8B-944C-D4B317CFBDA9}" presName="rootConnector" presStyleLbl="node3" presStyleIdx="6" presStyleCnt="8"/>
      <dgm:spPr/>
      <dgm:t>
        <a:bodyPr/>
        <a:lstStyle/>
        <a:p>
          <a:endParaRPr lang="en-US"/>
        </a:p>
      </dgm:t>
    </dgm:pt>
    <dgm:pt modelId="{1D6AA6B5-8F77-4D31-83C8-F63963B531B1}" type="pres">
      <dgm:prSet presAssocID="{395F6431-4151-4C8B-944C-D4B317CFBDA9}" presName="hierChild4" presStyleCnt="0"/>
      <dgm:spPr/>
      <dgm:t>
        <a:bodyPr/>
        <a:lstStyle/>
        <a:p>
          <a:endParaRPr lang="en-GB"/>
        </a:p>
      </dgm:t>
    </dgm:pt>
    <dgm:pt modelId="{31408909-6DC3-4373-97A5-6DC26FA83E65}" type="pres">
      <dgm:prSet presAssocID="{395F6431-4151-4C8B-944C-D4B317CFBDA9}" presName="hierChild5" presStyleCnt="0"/>
      <dgm:spPr/>
      <dgm:t>
        <a:bodyPr/>
        <a:lstStyle/>
        <a:p>
          <a:endParaRPr lang="en-GB"/>
        </a:p>
      </dgm:t>
    </dgm:pt>
    <dgm:pt modelId="{73F1B58B-DD53-48FF-9A3F-D379B26EA5DD}" type="pres">
      <dgm:prSet presAssocID="{B89298B9-5A75-46ED-9208-A610FEE79A25}" presName="Name37" presStyleLbl="parChTrans1D3" presStyleIdx="7" presStyleCnt="8"/>
      <dgm:spPr/>
      <dgm:t>
        <a:bodyPr/>
        <a:lstStyle/>
        <a:p>
          <a:endParaRPr lang="en-GB"/>
        </a:p>
      </dgm:t>
    </dgm:pt>
    <dgm:pt modelId="{DE5E1EFB-4742-4E23-AA70-2E077D151A93}" type="pres">
      <dgm:prSet presAssocID="{0074CD5D-DDA3-4D97-B180-FF9AC2979862}" presName="hierRoot2" presStyleCnt="0">
        <dgm:presLayoutVars>
          <dgm:hierBranch val="init"/>
        </dgm:presLayoutVars>
      </dgm:prSet>
      <dgm:spPr/>
      <dgm:t>
        <a:bodyPr/>
        <a:lstStyle/>
        <a:p>
          <a:endParaRPr lang="en-GB"/>
        </a:p>
      </dgm:t>
    </dgm:pt>
    <dgm:pt modelId="{B37DC05F-C263-46A4-A598-F32579EF0D81}" type="pres">
      <dgm:prSet presAssocID="{0074CD5D-DDA3-4D97-B180-FF9AC2979862}" presName="rootComposite" presStyleCnt="0"/>
      <dgm:spPr/>
      <dgm:t>
        <a:bodyPr/>
        <a:lstStyle/>
        <a:p>
          <a:endParaRPr lang="en-GB"/>
        </a:p>
      </dgm:t>
    </dgm:pt>
    <dgm:pt modelId="{E1A09EC0-D100-4987-81F4-B3081118CEAC}" type="pres">
      <dgm:prSet presAssocID="{0074CD5D-DDA3-4D97-B180-FF9AC2979862}" presName="rootText" presStyleLbl="node3" presStyleIdx="7" presStyleCnt="8" custScaleX="1774472" custScaleY="2000000" custLinFactX="800000" custLinFactY="-2284627" custLinFactNeighborX="822342" custLinFactNeighborY="-2300000">
        <dgm:presLayoutVars>
          <dgm:chPref val="3"/>
        </dgm:presLayoutVars>
      </dgm:prSet>
      <dgm:spPr/>
      <dgm:t>
        <a:bodyPr/>
        <a:lstStyle/>
        <a:p>
          <a:endParaRPr lang="en-US"/>
        </a:p>
      </dgm:t>
    </dgm:pt>
    <dgm:pt modelId="{DD60090C-EB3C-4A74-B76E-27E35A0B49B7}" type="pres">
      <dgm:prSet presAssocID="{0074CD5D-DDA3-4D97-B180-FF9AC2979862}" presName="rootConnector" presStyleLbl="node3" presStyleIdx="7" presStyleCnt="8"/>
      <dgm:spPr/>
      <dgm:t>
        <a:bodyPr/>
        <a:lstStyle/>
        <a:p>
          <a:endParaRPr lang="en-US"/>
        </a:p>
      </dgm:t>
    </dgm:pt>
    <dgm:pt modelId="{F0C6146C-ADE5-4094-AD07-1098FCE63C48}" type="pres">
      <dgm:prSet presAssocID="{0074CD5D-DDA3-4D97-B180-FF9AC2979862}" presName="hierChild4" presStyleCnt="0"/>
      <dgm:spPr/>
      <dgm:t>
        <a:bodyPr/>
        <a:lstStyle/>
        <a:p>
          <a:endParaRPr lang="en-GB"/>
        </a:p>
      </dgm:t>
    </dgm:pt>
    <dgm:pt modelId="{6CE118AB-830A-47CA-BD4B-4F676F346A64}" type="pres">
      <dgm:prSet presAssocID="{0074CD5D-DDA3-4D97-B180-FF9AC2979862}" presName="hierChild5" presStyleCnt="0"/>
      <dgm:spPr/>
      <dgm:t>
        <a:bodyPr/>
        <a:lstStyle/>
        <a:p>
          <a:endParaRPr lang="en-GB"/>
        </a:p>
      </dgm:t>
    </dgm:pt>
    <dgm:pt modelId="{A47DAD18-C1E2-4159-8230-CF4921CBD12D}" type="pres">
      <dgm:prSet presAssocID="{D2D65DA0-9AE6-42CC-A741-8BB72FD9EAC4}" presName="hierChild5" presStyleCnt="0"/>
      <dgm:spPr/>
      <dgm:t>
        <a:bodyPr/>
        <a:lstStyle/>
        <a:p>
          <a:endParaRPr lang="en-GB"/>
        </a:p>
      </dgm:t>
    </dgm:pt>
    <dgm:pt modelId="{D44E9877-3E6C-42F4-B159-395F30182EFE}" type="pres">
      <dgm:prSet presAssocID="{57C7DAAF-6496-4D59-9F75-D52BE35292CB}" presName="hierChild3" presStyleCnt="0"/>
      <dgm:spPr/>
      <dgm:t>
        <a:bodyPr/>
        <a:lstStyle/>
        <a:p>
          <a:endParaRPr lang="en-GB"/>
        </a:p>
      </dgm:t>
    </dgm:pt>
    <dgm:pt modelId="{2EA7D4A7-1496-456D-9F85-4BF89F52AE4F}" type="pres">
      <dgm:prSet presAssocID="{18BB245D-E658-465B-9800-923BB5465727}" presName="Name111" presStyleLbl="parChTrans1D2" presStyleIdx="4" presStyleCnt="5" custSzX="151128" custSzY="620790"/>
      <dgm:spPr/>
      <dgm:t>
        <a:bodyPr/>
        <a:lstStyle/>
        <a:p>
          <a:endParaRPr lang="en-US"/>
        </a:p>
      </dgm:t>
    </dgm:pt>
    <dgm:pt modelId="{984FEA12-A1FF-4BBE-9883-87F0AF122D54}" type="pres">
      <dgm:prSet presAssocID="{8BC25F30-48E2-4B0E-900B-AA04E91413C6}" presName="hierRoot3" presStyleCnt="0">
        <dgm:presLayoutVars>
          <dgm:hierBranch val="init"/>
        </dgm:presLayoutVars>
      </dgm:prSet>
      <dgm:spPr/>
      <dgm:t>
        <a:bodyPr/>
        <a:lstStyle/>
        <a:p>
          <a:endParaRPr lang="en-GB"/>
        </a:p>
      </dgm:t>
    </dgm:pt>
    <dgm:pt modelId="{22C0CDE9-A4BA-4496-8098-91CD9CBC2E79}" type="pres">
      <dgm:prSet presAssocID="{8BC25F30-48E2-4B0E-900B-AA04E91413C6}" presName="rootComposite3" presStyleCnt="0"/>
      <dgm:spPr/>
      <dgm:t>
        <a:bodyPr/>
        <a:lstStyle/>
        <a:p>
          <a:endParaRPr lang="en-GB"/>
        </a:p>
      </dgm:t>
    </dgm:pt>
    <dgm:pt modelId="{7E79752B-A666-453D-BC5A-6F50528A76FC}" type="pres">
      <dgm:prSet presAssocID="{8BC25F30-48E2-4B0E-900B-AA04E91413C6}" presName="rootText3" presStyleLbl="asst1" presStyleIdx="0" presStyleCnt="1" custScaleX="1022702" custScaleY="372011" custLinFactX="-100000" custLinFactY="600000" custLinFactNeighborX="-125438" custLinFactNeighborY="618515">
        <dgm:presLayoutVars>
          <dgm:chPref val="3"/>
        </dgm:presLayoutVars>
      </dgm:prSet>
      <dgm:spPr/>
      <dgm:t>
        <a:bodyPr/>
        <a:lstStyle/>
        <a:p>
          <a:endParaRPr lang="en-US"/>
        </a:p>
      </dgm:t>
    </dgm:pt>
    <dgm:pt modelId="{4834A5DB-11F5-4C3E-AF3B-F2635B62EB6C}" type="pres">
      <dgm:prSet presAssocID="{8BC25F30-48E2-4B0E-900B-AA04E91413C6}" presName="rootConnector3" presStyleLbl="asst1" presStyleIdx="0" presStyleCnt="1"/>
      <dgm:spPr/>
      <dgm:t>
        <a:bodyPr/>
        <a:lstStyle/>
        <a:p>
          <a:endParaRPr lang="en-US"/>
        </a:p>
      </dgm:t>
    </dgm:pt>
    <dgm:pt modelId="{A548F866-521E-4C0A-A41E-D09D1D0E7CF6}" type="pres">
      <dgm:prSet presAssocID="{8BC25F30-48E2-4B0E-900B-AA04E91413C6}" presName="hierChild6" presStyleCnt="0"/>
      <dgm:spPr/>
      <dgm:t>
        <a:bodyPr/>
        <a:lstStyle/>
        <a:p>
          <a:endParaRPr lang="en-GB"/>
        </a:p>
      </dgm:t>
    </dgm:pt>
    <dgm:pt modelId="{31C8D51F-24B4-49A0-8929-322456D8ABBF}" type="pres">
      <dgm:prSet presAssocID="{8BC25F30-48E2-4B0E-900B-AA04E91413C6}" presName="hierChild7" presStyleCnt="0"/>
      <dgm:spPr/>
      <dgm:t>
        <a:bodyPr/>
        <a:lstStyle/>
        <a:p>
          <a:endParaRPr lang="en-GB"/>
        </a:p>
      </dgm:t>
    </dgm:pt>
  </dgm:ptLst>
  <dgm:cxnLst>
    <dgm:cxn modelId="{9D8B48C9-5EAB-4840-BFCA-F45B592B4ECA}" srcId="{620AFB18-E7D5-496B-A60A-7CAB8E0B3339}" destId="{485231B6-7DFD-4B64-842B-FE23B1D00B83}" srcOrd="1" destOrd="0" parTransId="{F25B572E-68AA-4823-9DB8-6F4EBA29AAEE}" sibTransId="{971DE22F-6EE8-40D6-A41F-D0610EC8CA68}"/>
    <dgm:cxn modelId="{7A9B7C72-B9D0-40E5-8C36-78C4AF4AB752}" srcId="{57C7DAAF-6496-4D59-9F75-D52BE35292CB}" destId="{9F0D57FE-58CD-441E-8189-15B5BBC6117E}" srcOrd="3" destOrd="0" parTransId="{0D61DB5B-4880-4FF2-87ED-CA4875FAD99C}" sibTransId="{DE6DF326-E97B-4B14-B138-267142900CB6}"/>
    <dgm:cxn modelId="{4AB303FB-864A-47F5-9F59-B16C8C4480D9}" type="presOf" srcId="{5B3ACFDA-5632-4A5E-81CB-379AB604F580}" destId="{5D161773-8604-4A23-B17E-F6111BDD4B42}" srcOrd="0" destOrd="0" presId="urn:microsoft.com/office/officeart/2005/8/layout/orgChart1"/>
    <dgm:cxn modelId="{086A409C-D823-4D4D-B62A-1A0F46BE5080}" srcId="{A6ABCFDD-BDEE-4694-A42F-0F53ECF6AA3A}" destId="{F682947A-19EA-4D83-A517-73C1134D0E9B}" srcOrd="1" destOrd="0" parTransId="{9AA8DB4F-E888-48AB-8DE6-15B38ED18D82}" sibTransId="{FD8451DD-ACBD-4AD5-A31A-3AF477F2CE72}"/>
    <dgm:cxn modelId="{E717837D-2739-4ADE-8937-46B2715C1579}" srcId="{A6ABCFDD-BDEE-4694-A42F-0F53ECF6AA3A}" destId="{7A26AB7C-0D0E-46DC-85D3-094320A80B91}" srcOrd="2" destOrd="0" parTransId="{7521C0F9-A192-4C7C-90ED-A62FD8895579}" sibTransId="{D9F8BD0A-77D1-42BC-92E5-89266C28666D}"/>
    <dgm:cxn modelId="{E8561D73-8BD7-4BD8-B28C-C3E6E06B5BBB}" type="presOf" srcId="{538AA1A4-CCE2-4DAC-BF29-F325E4042E5E}" destId="{EA12B355-F40D-4CF5-BD3A-6E4E9101CB02}" srcOrd="0" destOrd="0" presId="urn:microsoft.com/office/officeart/2005/8/layout/orgChart1"/>
    <dgm:cxn modelId="{0FC4D8D4-9F73-47F3-AA39-D12ECB99A852}" type="presOf" srcId="{9F410E7E-2ABF-48B3-A8C8-D0D872F45265}" destId="{48BD8635-2BE2-45A7-A22F-D466D1DDADF4}" srcOrd="0" destOrd="0" presId="urn:microsoft.com/office/officeart/2005/8/layout/orgChart1"/>
    <dgm:cxn modelId="{48F50B81-2FE5-49F1-839F-B2D9551ECC67}" type="presOf" srcId="{F50B4241-9DE5-4E38-AFF3-7A460B888CC7}" destId="{AB05D4CA-0CA9-458A-A5FB-B5B96DD29F83}" srcOrd="0" destOrd="0" presId="urn:microsoft.com/office/officeart/2005/8/layout/orgChart1"/>
    <dgm:cxn modelId="{B3F44E52-CFBE-487A-B6A0-7315EB93C571}" type="presOf" srcId="{9F0D57FE-58CD-441E-8189-15B5BBC6117E}" destId="{ECE84A1D-55AD-4E81-ABD8-4E7AA3955750}" srcOrd="0" destOrd="0" presId="urn:microsoft.com/office/officeart/2005/8/layout/orgChart1"/>
    <dgm:cxn modelId="{128DC84E-6A9F-4602-8E59-52A74067421C}" type="presOf" srcId="{37D7C6D5-7B57-4B34-9C9A-6C8A05C2BE03}" destId="{E3C76D3F-2EEF-43E8-85BD-F8E7FA47AE6F}" srcOrd="0" destOrd="0" presId="urn:microsoft.com/office/officeart/2005/8/layout/orgChart1"/>
    <dgm:cxn modelId="{25DA60DD-5727-49A0-8277-4D95CCE595AD}" type="presOf" srcId="{A6ABCFDD-BDEE-4694-A42F-0F53ECF6AA3A}" destId="{AB55267A-D6DD-413F-8B0F-2426615ED8E1}" srcOrd="1" destOrd="0" presId="urn:microsoft.com/office/officeart/2005/8/layout/orgChart1"/>
    <dgm:cxn modelId="{7BDBC10B-C92A-445C-A259-DCC032C6A827}" srcId="{9F0D57FE-58CD-441E-8189-15B5BBC6117E}" destId="{DFB3405B-D179-4D92-AAD9-437F389D112C}" srcOrd="0" destOrd="0" parTransId="{DF14B425-8BC0-4F88-9494-954C0AF1BA90}" sibTransId="{2F8E6B92-89EE-4C77-937F-5D9FA6ED1CA0}"/>
    <dgm:cxn modelId="{3978EF74-3E31-4A2B-97F1-585E32FCA2C6}" type="presOf" srcId="{A16202ED-A584-40D8-AE4F-24A646F981FB}" destId="{7BEB0625-E8DD-477D-86AA-F4CF333C1191}" srcOrd="0" destOrd="0" presId="urn:microsoft.com/office/officeart/2005/8/layout/orgChart1"/>
    <dgm:cxn modelId="{D0346BEB-1233-48E2-BA71-AD62FA8E2245}" srcId="{C1CA189E-9B1D-4A3E-BD33-D8F636EB968F}" destId="{3975863E-4DEC-40A4-B565-56CBD544DDEE}" srcOrd="0" destOrd="0" parTransId="{05614212-E424-4C09-8461-2A1736021895}" sibTransId="{EAB8A9F9-026B-405F-BE30-DD4A99AB3A5D}"/>
    <dgm:cxn modelId="{F053F85F-441C-4701-8BF1-E1383B36B59A}" type="presOf" srcId="{207F90B6-195D-49E8-B9B6-63EFD4F53A70}" destId="{F401B888-C89F-4184-A2F4-830A90BE923E}" srcOrd="0" destOrd="0" presId="urn:microsoft.com/office/officeart/2005/8/layout/orgChart1"/>
    <dgm:cxn modelId="{5F2E216E-06F0-4028-AA89-970739FD37ED}" srcId="{E18A16EF-3AE1-44DE-98BB-FB34D5C0724B}" destId="{3AED530B-33D4-4E62-885A-134E1465DA15}" srcOrd="2" destOrd="0" parTransId="{6F90B8DD-4281-4190-B571-CB5FA5976EDE}" sibTransId="{6716E2B4-AE5B-4D4B-8488-E7177113496A}"/>
    <dgm:cxn modelId="{316DC804-92F0-4E2D-8365-610AC9A934ED}" srcId="{57C7DAAF-6496-4D59-9F75-D52BE35292CB}" destId="{620AFB18-E7D5-496B-A60A-7CAB8E0B3339}" srcOrd="2" destOrd="0" parTransId="{2B7C60C3-028D-4338-B7D5-3A625F5B3CA1}" sibTransId="{C4638E46-6890-4ECD-9C5D-8D1DEF8137A1}"/>
    <dgm:cxn modelId="{C4219CC0-4D0C-4606-9B11-7DCA0EA49786}" type="presOf" srcId="{08218077-9979-402D-A116-B5308B4ED717}" destId="{28721F8A-F565-4520-981D-0C46E8E9785D}" srcOrd="0" destOrd="0" presId="urn:microsoft.com/office/officeart/2005/8/layout/orgChart1"/>
    <dgm:cxn modelId="{DFCE79A8-5F86-494E-80E2-8A6D51A8C7A1}" type="presOf" srcId="{8BC5E1ED-8D45-40CD-949D-ADCEB258B0BF}" destId="{1F3E0726-246E-42EC-BD19-61A2FFDB7244}" srcOrd="0" destOrd="0" presId="urn:microsoft.com/office/officeart/2005/8/layout/orgChart1"/>
    <dgm:cxn modelId="{6A98CFE7-B64A-41F4-A9BC-B783B6C524A1}" srcId="{DFB3405B-D179-4D92-AAD9-437F389D112C}" destId="{59CE8C47-74B2-47E3-A117-F3FA942BE783}" srcOrd="1" destOrd="0" parTransId="{B2C50016-84F2-47DD-95F7-813388DB06D2}" sibTransId="{8C4A3CC6-88F3-41BD-B8B8-B77BB1C70A2E}"/>
    <dgm:cxn modelId="{4B7899FA-1C11-4715-969F-7131E0351548}" type="presOf" srcId="{57C7DAAF-6496-4D59-9F75-D52BE35292CB}" destId="{F08CF62B-97F5-480D-B410-FE1680C47B92}" srcOrd="0" destOrd="0" presId="urn:microsoft.com/office/officeart/2005/8/layout/orgChart1"/>
    <dgm:cxn modelId="{5B12E2BE-CF16-41B9-9445-8C07D2818523}" type="presOf" srcId="{9AA8DB4F-E888-48AB-8DE6-15B38ED18D82}" destId="{69AFBAFF-C6D6-429B-8BCA-D69ACB4C2679}" srcOrd="0" destOrd="0" presId="urn:microsoft.com/office/officeart/2005/8/layout/orgChart1"/>
    <dgm:cxn modelId="{57DE7A0C-5C66-49CE-A062-989BE005658E}" srcId="{DFB3405B-D179-4D92-AAD9-437F389D112C}" destId="{570D5507-0880-4696-BB89-9520903BA526}" srcOrd="4" destOrd="0" parTransId="{B384405A-5DA0-4FB0-841F-73335E7CC479}" sibTransId="{AE91E14A-E1E5-4B40-93CA-C198B3275343}"/>
    <dgm:cxn modelId="{49AAC440-5542-497A-A7A1-8DB6B263247F}" type="presOf" srcId="{0074CD5D-DDA3-4D97-B180-FF9AC2979862}" destId="{DD60090C-EB3C-4A74-B76E-27E35A0B49B7}" srcOrd="1" destOrd="0" presId="urn:microsoft.com/office/officeart/2005/8/layout/orgChart1"/>
    <dgm:cxn modelId="{E7D16C48-D1FF-45EC-864A-964AC5A90AE9}" type="presOf" srcId="{8838B9F8-00CB-4FFC-A3BD-8F0DC1C14B0E}" destId="{013007E6-C911-4533-845F-0452E3F12DE3}" srcOrd="1" destOrd="0" presId="urn:microsoft.com/office/officeart/2005/8/layout/orgChart1"/>
    <dgm:cxn modelId="{47B50A4D-6B13-4B19-948F-A6663FA7DB27}" type="presOf" srcId="{C6751E90-315B-4EE7-BD5E-78BFC84983CA}" destId="{A37A33D9-9849-4501-BBCD-B9575B3DFA1C}" srcOrd="1" destOrd="0" presId="urn:microsoft.com/office/officeart/2005/8/layout/orgChart1"/>
    <dgm:cxn modelId="{DB221977-F083-4E0C-9807-76BB031175E6}" type="presOf" srcId="{395F6431-4151-4C8B-944C-D4B317CFBDA9}" destId="{6DF63675-599F-4642-8A94-F29D24ADD572}" srcOrd="1" destOrd="0" presId="urn:microsoft.com/office/officeart/2005/8/layout/orgChart1"/>
    <dgm:cxn modelId="{E542B56D-AB02-4172-A752-A8EFD8F61607}" type="presOf" srcId="{18BB245D-E658-465B-9800-923BB5465727}" destId="{2EA7D4A7-1496-456D-9F85-4BF89F52AE4F}" srcOrd="0" destOrd="0" presId="urn:microsoft.com/office/officeart/2005/8/layout/orgChart1"/>
    <dgm:cxn modelId="{B32739FE-CE99-4842-86DD-BD2D72ADB8C6}" type="presOf" srcId="{B2C50016-84F2-47DD-95F7-813388DB06D2}" destId="{CE2161AB-A407-4979-A930-AC85574038D9}" srcOrd="0" destOrd="0" presId="urn:microsoft.com/office/officeart/2005/8/layout/orgChart1"/>
    <dgm:cxn modelId="{23891653-5BCC-4AA9-8894-C54F58A6DF3E}" type="presOf" srcId="{F682947A-19EA-4D83-A517-73C1134D0E9B}" destId="{D9D69469-3E0E-41CA-B508-271A811E0C70}" srcOrd="1" destOrd="0" presId="urn:microsoft.com/office/officeart/2005/8/layout/orgChart1"/>
    <dgm:cxn modelId="{A0EDE211-F7C2-4DF9-B118-B82B8C81CABD}" type="presOf" srcId="{620AFB18-E7D5-496B-A60A-7CAB8E0B3339}" destId="{3A21835B-2009-4FFB-8C53-250979E2057F}" srcOrd="0" destOrd="0" presId="urn:microsoft.com/office/officeart/2005/8/layout/orgChart1"/>
    <dgm:cxn modelId="{BFFBA08B-E30C-44E0-B019-DE729C1D8540}" type="presOf" srcId="{2A5BD611-911D-40B4-BC02-9CAE6BFD6503}" destId="{A14F4216-09A7-4198-9636-43C3C6761BD4}" srcOrd="0" destOrd="0" presId="urn:microsoft.com/office/officeart/2005/8/layout/orgChart1"/>
    <dgm:cxn modelId="{26AD936A-32B4-4BAD-84A7-82529CBC4BFD}" type="presOf" srcId="{DFB3405B-D179-4D92-AAD9-437F389D112C}" destId="{25CEEF94-21FB-46D8-AF07-765556A1C350}" srcOrd="1" destOrd="0" presId="urn:microsoft.com/office/officeart/2005/8/layout/orgChart1"/>
    <dgm:cxn modelId="{E1821638-7F25-431A-8BA9-702BEB05BCDF}" srcId="{E18A16EF-3AE1-44DE-98BB-FB34D5C0724B}" destId="{1A3A31DC-9626-40EA-BF2A-D9E864BC7EF7}" srcOrd="1" destOrd="0" parTransId="{C1BA7726-2492-401A-B22A-09B4C8FE9920}" sibTransId="{BC3E025D-C02D-4A70-B9C1-118BDC1C508A}"/>
    <dgm:cxn modelId="{10BED809-F6DD-45B1-960E-78BA43C04532}" type="presOf" srcId="{8BC5E1ED-8D45-40CD-949D-ADCEB258B0BF}" destId="{A0C00104-CF7D-4630-AA9A-A676C27D9311}" srcOrd="1" destOrd="0" presId="urn:microsoft.com/office/officeart/2005/8/layout/orgChart1"/>
    <dgm:cxn modelId="{6DC2D4A6-BF2E-4D58-B585-7AFCFE5FB122}" type="presOf" srcId="{570D5507-0880-4696-BB89-9520903BA526}" destId="{2E6D8D0C-1DA6-4B53-A23C-7E39EF6BCDD0}" srcOrd="0" destOrd="0" presId="urn:microsoft.com/office/officeart/2005/8/layout/orgChart1"/>
    <dgm:cxn modelId="{6CCC7AC5-D338-4DF0-962F-70A35D9429F6}" type="presOf" srcId="{C1CA189E-9B1D-4A3E-BD33-D8F636EB968F}" destId="{345A353D-E9D2-4C9D-B40E-5F8D939D098A}" srcOrd="1" destOrd="0" presId="urn:microsoft.com/office/officeart/2005/8/layout/orgChart1"/>
    <dgm:cxn modelId="{3A7E572F-C5D9-493A-92E0-DE14B89D29C4}" type="presOf" srcId="{7A26AB7C-0D0E-46DC-85D3-094320A80B91}" destId="{F396316E-343E-4B12-8670-036D9D128BE9}" srcOrd="1" destOrd="0" presId="urn:microsoft.com/office/officeart/2005/8/layout/orgChart1"/>
    <dgm:cxn modelId="{F6E3C505-ECC7-491E-B2BE-8C6FA779B2FF}" type="presOf" srcId="{F25B572E-68AA-4823-9DB8-6F4EBA29AAEE}" destId="{723389C0-3B87-45B6-8858-64DE40A3250D}" srcOrd="0" destOrd="0" presId="urn:microsoft.com/office/officeart/2005/8/layout/orgChart1"/>
    <dgm:cxn modelId="{47182EF2-67FE-4740-9CFA-536B63C64FC9}" srcId="{538AA1A4-CCE2-4DAC-BF29-F325E4042E5E}" destId="{7DC7A48B-5CF1-47FD-8E10-5C350571DF85}" srcOrd="0" destOrd="0" parTransId="{9F410E7E-2ABF-48B3-A8C8-D0D872F45265}" sibTransId="{52018902-748D-4596-BE6F-6759FD68F5EF}"/>
    <dgm:cxn modelId="{B2E98478-F312-4572-8C82-AACF731867E1}" type="presOf" srcId="{18E8F643-5856-4B0D-9BD9-AA066FC6D0F9}" destId="{C9453ECB-03C1-4CAB-A3B9-4F276D3054E2}" srcOrd="0" destOrd="0" presId="urn:microsoft.com/office/officeart/2005/8/layout/orgChart1"/>
    <dgm:cxn modelId="{6A29B6A5-7BFE-454E-8720-07E544365E84}" type="presOf" srcId="{FBF410C8-F190-4E7B-A5B8-F329B92082A5}" destId="{04B3588C-B34B-47D0-B401-4B6AE347F604}" srcOrd="0" destOrd="0" presId="urn:microsoft.com/office/officeart/2005/8/layout/orgChart1"/>
    <dgm:cxn modelId="{99E27772-1CC7-4C36-BCA9-9FF58EB614BD}" type="presOf" srcId="{57C7DAAF-6496-4D59-9F75-D52BE35292CB}" destId="{9A3CF4AD-789E-4944-8B3D-E4A45CD04C36}" srcOrd="1" destOrd="0" presId="urn:microsoft.com/office/officeart/2005/8/layout/orgChart1"/>
    <dgm:cxn modelId="{86EF9535-83E8-452B-A5BD-8CDC8D3292D9}" type="presOf" srcId="{0D61DB5B-4880-4FF2-87ED-CA4875FAD99C}" destId="{D51656AE-C1BE-4061-93F6-9064ADE339B8}" srcOrd="0" destOrd="0" presId="urn:microsoft.com/office/officeart/2005/8/layout/orgChart1"/>
    <dgm:cxn modelId="{A7F53CD7-6328-4610-96CB-3EE64AFE097D}" type="presOf" srcId="{CF76C4F0-134C-4B3F-9A01-3E30742AFF5A}" destId="{ED8D85B8-8D95-4254-9BA7-A801666B8A7C}" srcOrd="0" destOrd="0" presId="urn:microsoft.com/office/officeart/2005/8/layout/orgChart1"/>
    <dgm:cxn modelId="{D9307C7F-9B34-426D-BFED-61993FAAF0EB}" srcId="{E18A16EF-3AE1-44DE-98BB-FB34D5C0724B}" destId="{FBF410C8-F190-4E7B-A5B8-F329B92082A5}" srcOrd="0" destOrd="0" parTransId="{EB4E4849-35B8-4C97-A7FC-C36BB1DA9F6D}" sibTransId="{468D652B-A74A-4669-BDD8-800E47C9DFF8}"/>
    <dgm:cxn modelId="{4A168407-F438-4028-8057-F1EF1DED5086}" type="presOf" srcId="{7DC7A48B-5CF1-47FD-8E10-5C350571DF85}" destId="{035B43CC-A68B-4EB4-A9ED-11D05CD16711}" srcOrd="1" destOrd="0" presId="urn:microsoft.com/office/officeart/2005/8/layout/orgChart1"/>
    <dgm:cxn modelId="{EA5CCE4E-48C4-45A1-B1BA-43DE7BA46BCB}" type="presOf" srcId="{C011E921-98A8-488F-9827-539F2C990BB3}" destId="{065EE6B3-A1C3-47BD-B614-8D602A9C982F}" srcOrd="1" destOrd="0" presId="urn:microsoft.com/office/officeart/2005/8/layout/orgChart1"/>
    <dgm:cxn modelId="{CB706B53-9F35-4C86-BA7B-735F5DD1D7A0}" srcId="{7DC7A48B-5CF1-47FD-8E10-5C350571DF85}" destId="{8BC5E1ED-8D45-40CD-949D-ADCEB258B0BF}" srcOrd="1" destOrd="0" parTransId="{D8590C4E-AB74-436A-BE81-2023E3DACD73}" sibTransId="{AD9B6637-D4AB-4FED-B287-F1FBC8CBF283}"/>
    <dgm:cxn modelId="{EAA5298E-AD9E-4384-BF53-A4D43920D6D8}" type="presOf" srcId="{E18A16EF-3AE1-44DE-98BB-FB34D5C0724B}" destId="{CDB6D160-C6EE-43BA-AFBB-97292CB765DE}" srcOrd="1" destOrd="0" presId="urn:microsoft.com/office/officeart/2005/8/layout/orgChart1"/>
    <dgm:cxn modelId="{6B244D74-6BFB-42EF-B647-F2D8E4775D22}" type="presOf" srcId="{A6ABCFDD-BDEE-4694-A42F-0F53ECF6AA3A}" destId="{65955E61-ED2A-4C61-9C5B-6989976217FA}" srcOrd="0" destOrd="0" presId="urn:microsoft.com/office/officeart/2005/8/layout/orgChart1"/>
    <dgm:cxn modelId="{1A14F69F-9219-4693-84D6-E0767C84021E}" type="presOf" srcId="{8BC25F30-48E2-4B0E-900B-AA04E91413C6}" destId="{7E79752B-A666-453D-BC5A-6F50528A76FC}" srcOrd="0" destOrd="0" presId="urn:microsoft.com/office/officeart/2005/8/layout/orgChart1"/>
    <dgm:cxn modelId="{F1890B2F-16DF-4D72-ABB8-B8FCC5DF6CC8}" type="presOf" srcId="{C6751E90-315B-4EE7-BD5E-78BFC84983CA}" destId="{FDCA614A-4663-4ED2-A785-2F461246CDB4}" srcOrd="0" destOrd="0" presId="urn:microsoft.com/office/officeart/2005/8/layout/orgChart1"/>
    <dgm:cxn modelId="{C1253443-BBB9-40DA-B462-88ACAB525918}" type="presOf" srcId="{CF76C4F0-134C-4B3F-9A01-3E30742AFF5A}" destId="{3C656ACB-9FD3-4E3E-8698-6CD8BBAFE7C8}" srcOrd="1" destOrd="0" presId="urn:microsoft.com/office/officeart/2005/8/layout/orgChart1"/>
    <dgm:cxn modelId="{02A35C98-4617-48B1-8A37-6327507B8E46}" srcId="{DFB3405B-D179-4D92-AAD9-437F389D112C}" destId="{C6751E90-315B-4EE7-BD5E-78BFC84983CA}" srcOrd="2" destOrd="0" parTransId="{C012C7EE-CEAB-428C-A93E-A8BCC8E90CDC}" sibTransId="{F1103E76-76A2-438D-9268-5C1F2A3988E9}"/>
    <dgm:cxn modelId="{73B3BCF1-4C01-4984-B07D-5720FAD44926}" srcId="{2EF8120F-CE4F-40BD-81C8-B2839689BF38}" destId="{E18A16EF-3AE1-44DE-98BB-FB34D5C0724B}" srcOrd="1" destOrd="0" parTransId="{52FE72ED-C5D8-42B5-B6A6-80E4E80F8FC6}" sibTransId="{CF0F4F6C-DF20-4BBF-A151-97127DA49C5E}"/>
    <dgm:cxn modelId="{0FDBBF36-9458-4698-BFB0-E1997E6C0B06}" srcId="{C6751E90-315B-4EE7-BD5E-78BFC84983CA}" destId="{CF76C4F0-134C-4B3F-9A01-3E30742AFF5A}" srcOrd="0" destOrd="0" parTransId="{18E8F643-5856-4B0D-9BD9-AA066FC6D0F9}" sibTransId="{26901ECA-652B-4BB3-B8A1-0CB9629B1B09}"/>
    <dgm:cxn modelId="{05656843-B139-485D-A094-F24DD4CB221F}" type="presOf" srcId="{0074CD5D-DDA3-4D97-B180-FF9AC2979862}" destId="{E1A09EC0-D100-4987-81F4-B3081118CEAC}" srcOrd="0" destOrd="0" presId="urn:microsoft.com/office/officeart/2005/8/layout/orgChart1"/>
    <dgm:cxn modelId="{01A734EA-4C81-44B9-9C3C-159959F08A80}" type="presOf" srcId="{B89298B9-5A75-46ED-9208-A610FEE79A25}" destId="{73F1B58B-DD53-48FF-9A3F-D379B26EA5DD}" srcOrd="0" destOrd="0" presId="urn:microsoft.com/office/officeart/2005/8/layout/orgChart1"/>
    <dgm:cxn modelId="{71E08605-353C-46D6-A38D-90F8D6E3AAB8}" type="presOf" srcId="{2EF8120F-CE4F-40BD-81C8-B2839689BF38}" destId="{BDC69384-1AA5-4068-B930-9904E4C56F4F}" srcOrd="0" destOrd="0" presId="urn:microsoft.com/office/officeart/2005/8/layout/orgChart1"/>
    <dgm:cxn modelId="{F5DDAE2D-5AC5-42CD-950B-32824035FF5A}" type="presOf" srcId="{D2D65DA0-9AE6-42CC-A741-8BB72FD9EAC4}" destId="{8AAD2E76-9DC3-4E8A-93EF-D2298C0FBDA8}" srcOrd="0" destOrd="0" presId="urn:microsoft.com/office/officeart/2005/8/layout/orgChart1"/>
    <dgm:cxn modelId="{F9D32FF8-A5FC-413D-B9E5-FF4075B59FC8}" type="presOf" srcId="{59CE8C47-74B2-47E3-A117-F3FA942BE783}" destId="{E6619448-FC14-41AE-B81D-2CCB2461D3C3}" srcOrd="0" destOrd="0" presId="urn:microsoft.com/office/officeart/2005/8/layout/orgChart1"/>
    <dgm:cxn modelId="{503D14F6-86DE-4B8E-90E3-ED3870D77CB7}" srcId="{DFB3405B-D179-4D92-AAD9-437F389D112C}" destId="{8838B9F8-00CB-4FFC-A3BD-8F0DC1C14B0E}" srcOrd="3" destOrd="0" parTransId="{5B3ACFDA-5632-4A5E-81CB-379AB604F580}" sibTransId="{B4450762-103E-4716-9854-5CC37C1D95D8}"/>
    <dgm:cxn modelId="{A8724633-2CD1-441B-BFE4-8DA5F515E5C7}" srcId="{D2D65DA0-9AE6-42CC-A741-8BB72FD9EAC4}" destId="{0074CD5D-DDA3-4D97-B180-FF9AC2979862}" srcOrd="1" destOrd="0" parTransId="{B89298B9-5A75-46ED-9208-A610FEE79A25}" sibTransId="{FD417E11-8389-4D09-B497-5594E2A2E0D8}"/>
    <dgm:cxn modelId="{ADBC01D4-2233-43FA-B951-0783638F9309}" type="presOf" srcId="{7A26AB7C-0D0E-46DC-85D3-094320A80B91}" destId="{88EACE5B-BA3B-4553-A867-7F02607C6896}" srcOrd="0" destOrd="0" presId="urn:microsoft.com/office/officeart/2005/8/layout/orgChart1"/>
    <dgm:cxn modelId="{9DB9CB51-C7DF-43DC-9F03-C8ECAC1562BD}" type="presOf" srcId="{8440DBF0-D597-4740-8C49-7B048B517D0C}" destId="{537064DD-07FF-4B11-B73C-05EED5E04081}" srcOrd="0" destOrd="0" presId="urn:microsoft.com/office/officeart/2005/8/layout/orgChart1"/>
    <dgm:cxn modelId="{C6252BC9-FEAE-4F39-857D-2CF87391F44D}" type="presOf" srcId="{C1BA7726-2492-401A-B22A-09B4C8FE9920}" destId="{46E0A688-26A3-4A7B-ABBF-3AF2DE6EF98E}" srcOrd="0" destOrd="0" presId="urn:microsoft.com/office/officeart/2005/8/layout/orgChart1"/>
    <dgm:cxn modelId="{A41FC10C-6875-4897-9670-40ED6397DB2B}" type="presOf" srcId="{620AFB18-E7D5-496B-A60A-7CAB8E0B3339}" destId="{7B157E2E-CB04-4E7F-9CC2-6E63887C4C4A}" srcOrd="1" destOrd="0" presId="urn:microsoft.com/office/officeart/2005/8/layout/orgChart1"/>
    <dgm:cxn modelId="{A5D40073-10C9-4815-924C-BA6A0B133299}" type="presOf" srcId="{2EF8120F-CE4F-40BD-81C8-B2839689BF38}" destId="{6F223CF9-3CBF-478C-AE08-9AFF76F3E94E}" srcOrd="1" destOrd="0" presId="urn:microsoft.com/office/officeart/2005/8/layout/orgChart1"/>
    <dgm:cxn modelId="{7BB2DF9C-4EE1-4396-B5C0-701D95235A43}" type="presOf" srcId="{485231B6-7DFD-4B64-842B-FE23B1D00B83}" destId="{352ACB77-75A7-4808-8866-5523489CDE40}" srcOrd="1" destOrd="0" presId="urn:microsoft.com/office/officeart/2005/8/layout/orgChart1"/>
    <dgm:cxn modelId="{143F01A1-F05F-4515-9B1E-13461C37F219}" type="presOf" srcId="{05614212-E424-4C09-8461-2A1736021895}" destId="{53CC72E7-8953-40AD-8F62-E772AE09CDA5}" srcOrd="0" destOrd="0" presId="urn:microsoft.com/office/officeart/2005/8/layout/orgChart1"/>
    <dgm:cxn modelId="{2D455D53-7587-4F8E-80FD-79AEEBB472B4}" type="presOf" srcId="{74468C0D-EACD-4154-8CD7-CB254442ADE0}" destId="{7A6DBE26-54B6-4570-ABD6-F547E7E6BC3C}" srcOrd="1" destOrd="0" presId="urn:microsoft.com/office/officeart/2005/8/layout/orgChart1"/>
    <dgm:cxn modelId="{5A6CCCFE-35F1-4C83-9029-93BCD2B60CD4}" type="presOf" srcId="{DFB3405B-D179-4D92-AAD9-437F389D112C}" destId="{766E7449-63FD-48C5-B56D-0919F5C4AA5F}" srcOrd="0" destOrd="0" presId="urn:microsoft.com/office/officeart/2005/8/layout/orgChart1"/>
    <dgm:cxn modelId="{4A5D0D29-57B2-4969-A908-4839C5BCC270}" type="presOf" srcId="{C1CA189E-9B1D-4A3E-BD33-D8F636EB968F}" destId="{B0B83E91-ACE1-4420-B634-C487111FE584}" srcOrd="0" destOrd="0" presId="urn:microsoft.com/office/officeart/2005/8/layout/orgChart1"/>
    <dgm:cxn modelId="{39E23D90-FE60-4EF9-947F-781F9DD64196}" type="presOf" srcId="{52FE72ED-C5D8-42B5-B6A6-80E4E80F8FC6}" destId="{56DFF7E7-2F17-4B1C-85AE-EB9C862575FB}" srcOrd="0" destOrd="0" presId="urn:microsoft.com/office/officeart/2005/8/layout/orgChart1"/>
    <dgm:cxn modelId="{56738649-36C5-471F-805A-8EC667382957}" type="presOf" srcId="{538AA1A4-CCE2-4DAC-BF29-F325E4042E5E}" destId="{1A1E65FA-04F5-49AC-870B-9D4C96C662B1}" srcOrd="1" destOrd="0" presId="urn:microsoft.com/office/officeart/2005/8/layout/orgChart1"/>
    <dgm:cxn modelId="{72D8B926-7C81-479A-A75A-E0F128B5690E}" type="presOf" srcId="{6D9B8DA5-C056-4616-A41B-5A381320A2A5}" destId="{2D7E0BDE-E397-4B7A-B395-98AC86BEA386}" srcOrd="0" destOrd="0" presId="urn:microsoft.com/office/officeart/2005/8/layout/orgChart1"/>
    <dgm:cxn modelId="{DB9B2E46-7E80-446D-9DE4-2E029CC7031A}" type="presOf" srcId="{F682947A-19EA-4D83-A517-73C1134D0E9B}" destId="{630270DF-6872-4059-A864-D0E4EF245FEB}" srcOrd="0" destOrd="0" presId="urn:microsoft.com/office/officeart/2005/8/layout/orgChart1"/>
    <dgm:cxn modelId="{DE87FEA9-4960-4C7A-8230-D9E3B84F2AE1}" type="presOf" srcId="{C012C7EE-CEAB-428C-A93E-A8BCC8E90CDC}" destId="{572D3839-ED84-46E7-98F1-F7744A9E02C9}" srcOrd="0" destOrd="0" presId="urn:microsoft.com/office/officeart/2005/8/layout/orgChart1"/>
    <dgm:cxn modelId="{F437AB57-0A31-4EC5-AB42-AE7EA47D20FA}" type="presOf" srcId="{FB091F28-6647-42BF-B86C-E40519049AE9}" destId="{9527F390-5006-4E47-AB2C-EA8F42B5603E}" srcOrd="0" destOrd="0" presId="urn:microsoft.com/office/officeart/2005/8/layout/orgChart1"/>
    <dgm:cxn modelId="{9F0852B2-E5EE-4225-B68D-C7645C82BC7B}" type="presOf" srcId="{3AED530B-33D4-4E62-885A-134E1465DA15}" destId="{C93C32CB-B9E4-4D28-A8A2-94C492E93A97}" srcOrd="1" destOrd="0" presId="urn:microsoft.com/office/officeart/2005/8/layout/orgChart1"/>
    <dgm:cxn modelId="{28B20A26-080C-4973-B5FF-9CC0727A4760}" type="presOf" srcId="{EB4E4849-35B8-4C97-A7FC-C36BB1DA9F6D}" destId="{72660997-184B-4017-92DB-9B0DB43A8073}" srcOrd="0" destOrd="0" presId="urn:microsoft.com/office/officeart/2005/8/layout/orgChart1"/>
    <dgm:cxn modelId="{49979F7B-42AF-421A-B201-BA68AD65C403}" type="presOf" srcId="{8838B9F8-00CB-4FFC-A3BD-8F0DC1C14B0E}" destId="{BCE99CD8-9503-4E93-9AF7-820152C1662F}" srcOrd="0" destOrd="0" presId="urn:microsoft.com/office/officeart/2005/8/layout/orgChart1"/>
    <dgm:cxn modelId="{A3D41F4B-AB67-48B7-B2C3-579CF4DB6054}" srcId="{7DC7A48B-5CF1-47FD-8E10-5C350571DF85}" destId="{37D7C6D5-7B57-4B34-9C9A-6C8A05C2BE03}" srcOrd="0" destOrd="0" parTransId="{6A609886-A1B1-4EC7-B8E5-5FA96C1DF23E}" sibTransId="{24026FAE-5850-4C99-92FE-5269A360DC4F}"/>
    <dgm:cxn modelId="{C0A373E4-616B-42A4-8C79-A6B1EAFBDEDC}" type="presOf" srcId="{3AED530B-33D4-4E62-885A-134E1465DA15}" destId="{40B7FC14-D314-4125-B645-AC57560F3548}" srcOrd="0" destOrd="0" presId="urn:microsoft.com/office/officeart/2005/8/layout/orgChart1"/>
    <dgm:cxn modelId="{BCF7635D-5A92-4B00-A085-BEB3722CD1B3}" type="presOf" srcId="{74468C0D-EACD-4154-8CD7-CB254442ADE0}" destId="{FB8FD1E3-116A-4DD9-924B-8529B9A723E0}" srcOrd="0" destOrd="0" presId="urn:microsoft.com/office/officeart/2005/8/layout/orgChart1"/>
    <dgm:cxn modelId="{4F3EB4E1-D981-4405-A694-F26AB0620060}" type="presOf" srcId="{DF14B425-8BC0-4F88-9494-954C0AF1BA90}" destId="{E2077162-95E5-48DE-A46C-47A89603A2D1}" srcOrd="0" destOrd="0" presId="urn:microsoft.com/office/officeart/2005/8/layout/orgChart1"/>
    <dgm:cxn modelId="{E1A60186-F308-4B29-B731-54CA590C1957}" type="presOf" srcId="{1A3A31DC-9626-40EA-BF2A-D9E864BC7EF7}" destId="{52857D0D-4A07-49D8-80A1-A3FEF37CAE9A}" srcOrd="1" destOrd="0" presId="urn:microsoft.com/office/officeart/2005/8/layout/orgChart1"/>
    <dgm:cxn modelId="{AD30DCDD-A846-4BE7-8626-B98BE8375332}" type="presOf" srcId="{D8590C4E-AB74-436A-BE81-2023E3DACD73}" destId="{67518804-C8D9-4102-ABE8-F1DD40224623}" srcOrd="0" destOrd="0" presId="urn:microsoft.com/office/officeart/2005/8/layout/orgChart1"/>
    <dgm:cxn modelId="{2B2E64E8-28C2-4E8C-9729-D24F8A62B565}" type="presOf" srcId="{6F90B8DD-4281-4190-B571-CB5FA5976EDE}" destId="{4FEB4786-20ED-4D42-B02A-DA2A2A06D295}" srcOrd="0" destOrd="0" presId="urn:microsoft.com/office/officeart/2005/8/layout/orgChart1"/>
    <dgm:cxn modelId="{04B1EA9D-461A-410C-A7E2-F251BC50D79B}" srcId="{A6ABCFDD-BDEE-4694-A42F-0F53ECF6AA3A}" destId="{74468C0D-EACD-4154-8CD7-CB254442ADE0}" srcOrd="0" destOrd="0" parTransId="{207F90B6-195D-49E8-B9B6-63EFD4F53A70}" sibTransId="{F969A860-6AE3-4CB0-8316-7100754F1577}"/>
    <dgm:cxn modelId="{67BE7192-618D-44FD-A959-F7666651ED90}" type="presOf" srcId="{C011E921-98A8-488F-9827-539F2C990BB3}" destId="{034684D4-0DBD-4447-ACE5-0AF3CFADF4A6}" srcOrd="0" destOrd="0" presId="urn:microsoft.com/office/officeart/2005/8/layout/orgChart1"/>
    <dgm:cxn modelId="{61BC29B1-69A3-4240-8C4B-51E5E1D587C8}" type="presOf" srcId="{1A3A31DC-9626-40EA-BF2A-D9E864BC7EF7}" destId="{58CCBD99-EA7D-479B-86EE-0A9420516D5B}" srcOrd="0" destOrd="0" presId="urn:microsoft.com/office/officeart/2005/8/layout/orgChart1"/>
    <dgm:cxn modelId="{2CDC5513-4B68-4BD1-87B5-23BDE2CFD318}" type="presOf" srcId="{9F0D57FE-58CD-441E-8189-15B5BBC6117E}" destId="{EF777283-8736-4DDD-97F5-F0C3859F3295}" srcOrd="1" destOrd="0" presId="urn:microsoft.com/office/officeart/2005/8/layout/orgChart1"/>
    <dgm:cxn modelId="{5D7C6D66-E694-42E0-90DF-7C6B71BDA7F2}" type="presOf" srcId="{3975863E-4DEC-40A4-B565-56CBD544DDEE}" destId="{8B2C3A3D-6C25-4412-8172-27A8CF067494}" srcOrd="0" destOrd="0" presId="urn:microsoft.com/office/officeart/2005/8/layout/orgChart1"/>
    <dgm:cxn modelId="{850D664F-57D6-4E85-9F5D-BFAE27A87731}" type="presOf" srcId="{3975863E-4DEC-40A4-B565-56CBD544DDEE}" destId="{B400DA77-1678-41F7-9EED-26F06182D576}" srcOrd="1" destOrd="0" presId="urn:microsoft.com/office/officeart/2005/8/layout/orgChart1"/>
    <dgm:cxn modelId="{F544AB61-17D5-4F5D-A90C-F6D254C68356}" srcId="{D2D65DA0-9AE6-42CC-A741-8BB72FD9EAC4}" destId="{395F6431-4151-4C8B-944C-D4B317CFBDA9}" srcOrd="0" destOrd="0" parTransId="{08218077-9979-402D-A116-B5308B4ED717}" sibTransId="{D6C1C2B5-0348-48D3-9F37-E032419CF6A6}"/>
    <dgm:cxn modelId="{5E1C1B15-BCC3-4684-8A7A-0E9ED3911647}" srcId="{57C7DAAF-6496-4D59-9F75-D52BE35292CB}" destId="{2EF8120F-CE4F-40BD-81C8-B2839689BF38}" srcOrd="1" destOrd="0" parTransId="{3AE4BEDB-ED0B-4725-ADD8-39662D9990A3}" sibTransId="{42AA6DCC-F0BC-4AB6-B7D6-D3B31CD5E696}"/>
    <dgm:cxn modelId="{20C67A3C-FA3C-4E17-821F-DA984A4FA442}" type="presOf" srcId="{E18A16EF-3AE1-44DE-98BB-FB34D5C0724B}" destId="{9516296B-DE1B-4078-85DA-EF5BDD414901}" srcOrd="0" destOrd="0" presId="urn:microsoft.com/office/officeart/2005/8/layout/orgChart1"/>
    <dgm:cxn modelId="{970F7B00-B60E-44F4-9366-8F614BC007BC}" srcId="{DFB3405B-D179-4D92-AAD9-437F389D112C}" destId="{C1CA189E-9B1D-4A3E-BD33-D8F636EB968F}" srcOrd="0" destOrd="0" parTransId="{FB091F28-6647-42BF-B86C-E40519049AE9}" sibTransId="{6BB18F24-ECFD-4B2F-8A12-E17611662267}"/>
    <dgm:cxn modelId="{FD9E2F10-2173-477A-8027-331D8FC41C4F}" srcId="{57C7DAAF-6496-4D59-9F75-D52BE35292CB}" destId="{8BC25F30-48E2-4B0E-900B-AA04E91413C6}" srcOrd="0" destOrd="0" parTransId="{18BB245D-E658-465B-9800-923BB5465727}" sibTransId="{3DB80633-DBF0-4414-95F9-5A4D5511BD2E}"/>
    <dgm:cxn modelId="{B9592C2B-6659-4818-954B-7E959E65F041}" type="presOf" srcId="{FBF410C8-F190-4E7B-A5B8-F329B92082A5}" destId="{54D30128-3B9F-4611-A046-E2549F5FFEF0}" srcOrd="1" destOrd="0" presId="urn:microsoft.com/office/officeart/2005/8/layout/orgChart1"/>
    <dgm:cxn modelId="{0D0621FE-53AD-4488-B67C-8BE1893200E8}" type="presOf" srcId="{37D7C6D5-7B57-4B34-9C9A-6C8A05C2BE03}" destId="{FFA83519-B3BF-4E6F-9A65-1D0B93109E6F}" srcOrd="1" destOrd="0" presId="urn:microsoft.com/office/officeart/2005/8/layout/orgChart1"/>
    <dgm:cxn modelId="{A3433456-52D4-4B28-9084-2780E194ED00}" type="presOf" srcId="{B384405A-5DA0-4FB0-841F-73335E7CC479}" destId="{27CF1191-DC6F-4D08-A524-A48198B0DD67}" srcOrd="0" destOrd="0" presId="urn:microsoft.com/office/officeart/2005/8/layout/orgChart1"/>
    <dgm:cxn modelId="{FD63207B-17E9-4B65-B5F2-036FDF1F008E}" type="presOf" srcId="{D2D65DA0-9AE6-42CC-A741-8BB72FD9EAC4}" destId="{EA100E8A-7BAA-461B-93C2-5C97111756B1}" srcOrd="1" destOrd="0" presId="urn:microsoft.com/office/officeart/2005/8/layout/orgChart1"/>
    <dgm:cxn modelId="{0A626E2C-FC3C-4050-B258-37F67263D8C0}" srcId="{2EF8120F-CE4F-40BD-81C8-B2839689BF38}" destId="{538AA1A4-CCE2-4DAC-BF29-F325E4042E5E}" srcOrd="0" destOrd="0" parTransId="{8440DBF0-D597-4740-8C49-7B048B517D0C}" sibTransId="{E0CCB6BC-2E29-468B-B797-118143CD78DA}"/>
    <dgm:cxn modelId="{3338EFFF-91C9-4674-B2A5-4942F731C341}" type="presOf" srcId="{7521C0F9-A192-4C7C-90ED-A62FD8895579}" destId="{31E97DDA-65C6-47DE-B77B-D9614636A629}" srcOrd="0" destOrd="0" presId="urn:microsoft.com/office/officeart/2005/8/layout/orgChart1"/>
    <dgm:cxn modelId="{5A1F98D3-DA0B-43DE-9C9A-8DB696FC8506}" type="presOf" srcId="{6A609886-A1B1-4EC7-B8E5-5FA96C1DF23E}" destId="{0FA5845F-5C12-43D4-902D-40BE05847C7B}" srcOrd="0" destOrd="0" presId="urn:microsoft.com/office/officeart/2005/8/layout/orgChart1"/>
    <dgm:cxn modelId="{625D939F-91C8-4649-8401-200641F51261}" srcId="{620AFB18-E7D5-496B-A60A-7CAB8E0B3339}" destId="{C011E921-98A8-488F-9827-539F2C990BB3}" srcOrd="0" destOrd="0" parTransId="{2A5BD611-911D-40B4-BC02-9CAE6BFD6503}" sibTransId="{2074162B-991A-413E-A208-C7D7C41EA1C2}"/>
    <dgm:cxn modelId="{B7333F97-2F43-4F3E-8DF5-39C29486D226}" srcId="{57C7DAAF-6496-4D59-9F75-D52BE35292CB}" destId="{D2D65DA0-9AE6-42CC-A741-8BB72FD9EAC4}" srcOrd="4" destOrd="0" parTransId="{6D9B8DA5-C056-4616-A41B-5A381320A2A5}" sibTransId="{8DC61325-20BE-4E31-A0F5-FC58B006E02E}"/>
    <dgm:cxn modelId="{5D3F0646-CEF8-4166-AAA5-619BF1E92920}" srcId="{F50B4241-9DE5-4E38-AFF3-7A460B888CC7}" destId="{57C7DAAF-6496-4D59-9F75-D52BE35292CB}" srcOrd="0" destOrd="0" parTransId="{768C3C75-6609-4565-B827-3CB01A13D658}" sibTransId="{F511FF76-4DA9-44AA-84EC-92481F71D214}"/>
    <dgm:cxn modelId="{0C02F1D9-4266-4BA4-9AA7-25E267342E72}" type="presOf" srcId="{570D5507-0880-4696-BB89-9520903BA526}" destId="{F0A56492-15C6-4E07-BE44-60C22334D75B}" srcOrd="1" destOrd="0" presId="urn:microsoft.com/office/officeart/2005/8/layout/orgChart1"/>
    <dgm:cxn modelId="{7E5C19EB-6EE6-47A2-969C-4585B7B793FD}" type="presOf" srcId="{2B7C60C3-028D-4338-B7D5-3A625F5B3CA1}" destId="{F1260742-BF6F-4C58-AC65-2A4098EBBD06}" srcOrd="0" destOrd="0" presId="urn:microsoft.com/office/officeart/2005/8/layout/orgChart1"/>
    <dgm:cxn modelId="{7366547A-E951-4293-89B8-39151B5A4346}" type="presOf" srcId="{59CE8C47-74B2-47E3-A117-F3FA942BE783}" destId="{4B5D3CA2-9328-4BFE-B7F4-2627CD901254}" srcOrd="1" destOrd="0" presId="urn:microsoft.com/office/officeart/2005/8/layout/orgChart1"/>
    <dgm:cxn modelId="{1E63C49D-9EB6-440F-B468-F589F96EA85A}" type="presOf" srcId="{485231B6-7DFD-4B64-842B-FE23B1D00B83}" destId="{F1F8ACDE-7C17-4E74-A8E1-58DFCCC17BC6}" srcOrd="0" destOrd="0" presId="urn:microsoft.com/office/officeart/2005/8/layout/orgChart1"/>
    <dgm:cxn modelId="{8EA8119B-0636-4F5B-A648-AD93AAAFD6EF}" type="presOf" srcId="{7DC7A48B-5CF1-47FD-8E10-5C350571DF85}" destId="{D83EACC1-9598-4F87-8B69-E109FC392E1C}" srcOrd="0" destOrd="0" presId="urn:microsoft.com/office/officeart/2005/8/layout/orgChart1"/>
    <dgm:cxn modelId="{C633C6FF-DD06-42A5-8E0B-A8140A8C40A0}" srcId="{9F0D57FE-58CD-441E-8189-15B5BBC6117E}" destId="{A6ABCFDD-BDEE-4694-A42F-0F53ECF6AA3A}" srcOrd="1" destOrd="0" parTransId="{A16202ED-A584-40D8-AE4F-24A646F981FB}" sibTransId="{267615FC-361C-4B62-89AE-33A44E544984}"/>
    <dgm:cxn modelId="{AEB53833-C408-43C8-8A6D-A53271E8E85A}" type="presOf" srcId="{395F6431-4151-4C8B-944C-D4B317CFBDA9}" destId="{7F494602-5394-49A7-AC3E-6BB827FD6548}" srcOrd="0" destOrd="0" presId="urn:microsoft.com/office/officeart/2005/8/layout/orgChart1"/>
    <dgm:cxn modelId="{6BC6C174-CB1D-4A12-8E25-417B058B6806}" type="presOf" srcId="{3AE4BEDB-ED0B-4725-ADD8-39662D9990A3}" destId="{7CB431A8-75C6-4C63-968D-007CB3F39A97}" srcOrd="0" destOrd="0" presId="urn:microsoft.com/office/officeart/2005/8/layout/orgChart1"/>
    <dgm:cxn modelId="{A0CAA887-FBE7-4787-86B9-75C968053737}" type="presOf" srcId="{8BC25F30-48E2-4B0E-900B-AA04E91413C6}" destId="{4834A5DB-11F5-4C3E-AF3B-F2635B62EB6C}" srcOrd="1" destOrd="0" presId="urn:microsoft.com/office/officeart/2005/8/layout/orgChart1"/>
    <dgm:cxn modelId="{6F1EDB06-4F33-42F2-9E27-5E70BDA338FE}" type="presParOf" srcId="{AB05D4CA-0CA9-458A-A5FB-B5B96DD29F83}" destId="{85D7E262-8CE6-462B-977F-50B1CFE53E76}" srcOrd="0" destOrd="0" presId="urn:microsoft.com/office/officeart/2005/8/layout/orgChart1"/>
    <dgm:cxn modelId="{740C9B16-E15D-41F0-BE86-383CA9E73C3B}" type="presParOf" srcId="{85D7E262-8CE6-462B-977F-50B1CFE53E76}" destId="{9D545FF3-F5BB-4D2E-AC81-0FC1FAD87B46}" srcOrd="0" destOrd="0" presId="urn:microsoft.com/office/officeart/2005/8/layout/orgChart1"/>
    <dgm:cxn modelId="{550DE2EE-17C5-4A42-BD4E-6A51AC6E1BBC}" type="presParOf" srcId="{9D545FF3-F5BB-4D2E-AC81-0FC1FAD87B46}" destId="{F08CF62B-97F5-480D-B410-FE1680C47B92}" srcOrd="0" destOrd="0" presId="urn:microsoft.com/office/officeart/2005/8/layout/orgChart1"/>
    <dgm:cxn modelId="{B4C824E8-097D-4ADF-B71F-791A2E76F3D4}" type="presParOf" srcId="{9D545FF3-F5BB-4D2E-AC81-0FC1FAD87B46}" destId="{9A3CF4AD-789E-4944-8B3D-E4A45CD04C36}" srcOrd="1" destOrd="0" presId="urn:microsoft.com/office/officeart/2005/8/layout/orgChart1"/>
    <dgm:cxn modelId="{3CDCE4B2-5CC3-4A7D-A4DE-53B66DEAE9AF}" type="presParOf" srcId="{85D7E262-8CE6-462B-977F-50B1CFE53E76}" destId="{2AF5D27E-192C-4577-9B90-BF170BE7C983}" srcOrd="1" destOrd="0" presId="urn:microsoft.com/office/officeart/2005/8/layout/orgChart1"/>
    <dgm:cxn modelId="{38D9BDFA-BE8E-4737-8CDB-4329D22A38E5}" type="presParOf" srcId="{2AF5D27E-192C-4577-9B90-BF170BE7C983}" destId="{7CB431A8-75C6-4C63-968D-007CB3F39A97}" srcOrd="0" destOrd="0" presId="urn:microsoft.com/office/officeart/2005/8/layout/orgChart1"/>
    <dgm:cxn modelId="{B8176C05-1463-4721-91B1-6683519725B2}" type="presParOf" srcId="{2AF5D27E-192C-4577-9B90-BF170BE7C983}" destId="{42F71C30-5614-41B1-B331-2B4984C1F2FB}" srcOrd="1" destOrd="0" presId="urn:microsoft.com/office/officeart/2005/8/layout/orgChart1"/>
    <dgm:cxn modelId="{97FF471C-7C97-4885-A8D0-75832B47E8DC}" type="presParOf" srcId="{42F71C30-5614-41B1-B331-2B4984C1F2FB}" destId="{72AF9BE6-8CCE-40C8-A21D-44DD11417357}" srcOrd="0" destOrd="0" presId="urn:microsoft.com/office/officeart/2005/8/layout/orgChart1"/>
    <dgm:cxn modelId="{9CA1296A-B42E-4E08-A25A-4F9B9B1A6155}" type="presParOf" srcId="{72AF9BE6-8CCE-40C8-A21D-44DD11417357}" destId="{BDC69384-1AA5-4068-B930-9904E4C56F4F}" srcOrd="0" destOrd="0" presId="urn:microsoft.com/office/officeart/2005/8/layout/orgChart1"/>
    <dgm:cxn modelId="{15AE9E56-292A-497D-938B-D22918F6C5EF}" type="presParOf" srcId="{72AF9BE6-8CCE-40C8-A21D-44DD11417357}" destId="{6F223CF9-3CBF-478C-AE08-9AFF76F3E94E}" srcOrd="1" destOrd="0" presId="urn:microsoft.com/office/officeart/2005/8/layout/orgChart1"/>
    <dgm:cxn modelId="{4B2B83AC-6EA8-4784-8460-C20005EB9719}" type="presParOf" srcId="{42F71C30-5614-41B1-B331-2B4984C1F2FB}" destId="{82D18DD9-F096-4109-8F5E-0794078DEBED}" srcOrd="1" destOrd="0" presId="urn:microsoft.com/office/officeart/2005/8/layout/orgChart1"/>
    <dgm:cxn modelId="{DC65CC84-725D-4368-9B00-F86BD60F63FD}" type="presParOf" srcId="{82D18DD9-F096-4109-8F5E-0794078DEBED}" destId="{537064DD-07FF-4B11-B73C-05EED5E04081}" srcOrd="0" destOrd="0" presId="urn:microsoft.com/office/officeart/2005/8/layout/orgChart1"/>
    <dgm:cxn modelId="{F58DE272-9747-483F-A040-81C98EFC2AD8}" type="presParOf" srcId="{82D18DD9-F096-4109-8F5E-0794078DEBED}" destId="{1EBBDBAB-9803-4E22-8949-496D53BD84E5}" srcOrd="1" destOrd="0" presId="urn:microsoft.com/office/officeart/2005/8/layout/orgChart1"/>
    <dgm:cxn modelId="{7BC7ACF6-CCC1-4A00-869C-3EE2ADF7B637}" type="presParOf" srcId="{1EBBDBAB-9803-4E22-8949-496D53BD84E5}" destId="{7D7E8CC0-3EDD-41B7-8641-4E78EFF361AF}" srcOrd="0" destOrd="0" presId="urn:microsoft.com/office/officeart/2005/8/layout/orgChart1"/>
    <dgm:cxn modelId="{4E62F85E-E993-4C51-BFFD-D8F41BE58FF7}" type="presParOf" srcId="{7D7E8CC0-3EDD-41B7-8641-4E78EFF361AF}" destId="{EA12B355-F40D-4CF5-BD3A-6E4E9101CB02}" srcOrd="0" destOrd="0" presId="urn:microsoft.com/office/officeart/2005/8/layout/orgChart1"/>
    <dgm:cxn modelId="{C2A08E38-3693-44CA-930F-11077BB48252}" type="presParOf" srcId="{7D7E8CC0-3EDD-41B7-8641-4E78EFF361AF}" destId="{1A1E65FA-04F5-49AC-870B-9D4C96C662B1}" srcOrd="1" destOrd="0" presId="urn:microsoft.com/office/officeart/2005/8/layout/orgChart1"/>
    <dgm:cxn modelId="{227D3599-B0F8-4463-8860-495FBA8FABEC}" type="presParOf" srcId="{1EBBDBAB-9803-4E22-8949-496D53BD84E5}" destId="{8A7E0C09-D40B-4496-AF9C-C31F70C8E031}" srcOrd="1" destOrd="0" presId="urn:microsoft.com/office/officeart/2005/8/layout/orgChart1"/>
    <dgm:cxn modelId="{08B97A2E-E167-42A2-AF78-9AE2ED155FA6}" type="presParOf" srcId="{8A7E0C09-D40B-4496-AF9C-C31F70C8E031}" destId="{48BD8635-2BE2-45A7-A22F-D466D1DDADF4}" srcOrd="0" destOrd="0" presId="urn:microsoft.com/office/officeart/2005/8/layout/orgChart1"/>
    <dgm:cxn modelId="{71F3A94C-2494-4C07-9922-1D6CCBB715F6}" type="presParOf" srcId="{8A7E0C09-D40B-4496-AF9C-C31F70C8E031}" destId="{6AE08EFC-0673-4080-97FC-761C9C2DC1A7}" srcOrd="1" destOrd="0" presId="urn:microsoft.com/office/officeart/2005/8/layout/orgChart1"/>
    <dgm:cxn modelId="{42BEB161-C3CC-4B96-9F9C-62E9F54CF876}" type="presParOf" srcId="{6AE08EFC-0673-4080-97FC-761C9C2DC1A7}" destId="{94471849-AF8D-4D3A-8F91-1F8BE91FF402}" srcOrd="0" destOrd="0" presId="urn:microsoft.com/office/officeart/2005/8/layout/orgChart1"/>
    <dgm:cxn modelId="{F103B7ED-4999-4A1C-95C5-C46D688BC6CC}" type="presParOf" srcId="{94471849-AF8D-4D3A-8F91-1F8BE91FF402}" destId="{D83EACC1-9598-4F87-8B69-E109FC392E1C}" srcOrd="0" destOrd="0" presId="urn:microsoft.com/office/officeart/2005/8/layout/orgChart1"/>
    <dgm:cxn modelId="{454ECE32-D263-4D79-9BFE-B8434B61FCC3}" type="presParOf" srcId="{94471849-AF8D-4D3A-8F91-1F8BE91FF402}" destId="{035B43CC-A68B-4EB4-A9ED-11D05CD16711}" srcOrd="1" destOrd="0" presId="urn:microsoft.com/office/officeart/2005/8/layout/orgChart1"/>
    <dgm:cxn modelId="{EE975905-7CD0-4CD0-8128-556E529944C2}" type="presParOf" srcId="{6AE08EFC-0673-4080-97FC-761C9C2DC1A7}" destId="{CAAE76C0-4293-4CF9-A84B-54C8D45880DE}" srcOrd="1" destOrd="0" presId="urn:microsoft.com/office/officeart/2005/8/layout/orgChart1"/>
    <dgm:cxn modelId="{B0D2C5A2-A753-4F51-9AC4-048803D12A3A}" type="presParOf" srcId="{CAAE76C0-4293-4CF9-A84B-54C8D45880DE}" destId="{0FA5845F-5C12-43D4-902D-40BE05847C7B}" srcOrd="0" destOrd="0" presId="urn:microsoft.com/office/officeart/2005/8/layout/orgChart1"/>
    <dgm:cxn modelId="{4A80587F-381C-4130-A664-126BD6D3A6E3}" type="presParOf" srcId="{CAAE76C0-4293-4CF9-A84B-54C8D45880DE}" destId="{3DEE87FF-F880-4AFD-A3BF-C9BCEB57AC46}" srcOrd="1" destOrd="0" presId="urn:microsoft.com/office/officeart/2005/8/layout/orgChart1"/>
    <dgm:cxn modelId="{A497BBCE-1514-4702-980C-EF94B9D8DC85}" type="presParOf" srcId="{3DEE87FF-F880-4AFD-A3BF-C9BCEB57AC46}" destId="{0193B18B-F3FD-4C72-A245-90DBC24B701C}" srcOrd="0" destOrd="0" presId="urn:microsoft.com/office/officeart/2005/8/layout/orgChart1"/>
    <dgm:cxn modelId="{03C5AB55-EB19-4925-A362-B7B412F985BE}" type="presParOf" srcId="{0193B18B-F3FD-4C72-A245-90DBC24B701C}" destId="{E3C76D3F-2EEF-43E8-85BD-F8E7FA47AE6F}" srcOrd="0" destOrd="0" presId="urn:microsoft.com/office/officeart/2005/8/layout/orgChart1"/>
    <dgm:cxn modelId="{097893CC-CFB0-4501-BCAF-4CC516E454EA}" type="presParOf" srcId="{0193B18B-F3FD-4C72-A245-90DBC24B701C}" destId="{FFA83519-B3BF-4E6F-9A65-1D0B93109E6F}" srcOrd="1" destOrd="0" presId="urn:microsoft.com/office/officeart/2005/8/layout/orgChart1"/>
    <dgm:cxn modelId="{C961B3B3-7B0D-4F4C-B2A1-8E57E21B2893}" type="presParOf" srcId="{3DEE87FF-F880-4AFD-A3BF-C9BCEB57AC46}" destId="{AAB93097-7A74-4A61-9865-B181ABC036A6}" srcOrd="1" destOrd="0" presId="urn:microsoft.com/office/officeart/2005/8/layout/orgChart1"/>
    <dgm:cxn modelId="{DDEB5ED9-B1A3-470D-B159-B391A287AE17}" type="presParOf" srcId="{3DEE87FF-F880-4AFD-A3BF-C9BCEB57AC46}" destId="{B385DA9F-3E8A-4203-8C2F-1ECC82494F86}" srcOrd="2" destOrd="0" presId="urn:microsoft.com/office/officeart/2005/8/layout/orgChart1"/>
    <dgm:cxn modelId="{CF19187D-BBA0-4DC4-A030-526C1F7DF33A}" type="presParOf" srcId="{CAAE76C0-4293-4CF9-A84B-54C8D45880DE}" destId="{67518804-C8D9-4102-ABE8-F1DD40224623}" srcOrd="2" destOrd="0" presId="urn:microsoft.com/office/officeart/2005/8/layout/orgChart1"/>
    <dgm:cxn modelId="{48299DEB-3CE4-48EC-ACB1-04FBCF2206BE}" type="presParOf" srcId="{CAAE76C0-4293-4CF9-A84B-54C8D45880DE}" destId="{40CF4574-A084-4B8E-A65A-7B0CCC4ED22E}" srcOrd="3" destOrd="0" presId="urn:microsoft.com/office/officeart/2005/8/layout/orgChart1"/>
    <dgm:cxn modelId="{14258E4C-6DB6-49F5-9A60-129DF69ECF93}" type="presParOf" srcId="{40CF4574-A084-4B8E-A65A-7B0CCC4ED22E}" destId="{E0626F82-F759-4D8F-9862-B2407E3044EC}" srcOrd="0" destOrd="0" presId="urn:microsoft.com/office/officeart/2005/8/layout/orgChart1"/>
    <dgm:cxn modelId="{771883C7-4297-4025-BAB9-A51F060BCCBF}" type="presParOf" srcId="{E0626F82-F759-4D8F-9862-B2407E3044EC}" destId="{1F3E0726-246E-42EC-BD19-61A2FFDB7244}" srcOrd="0" destOrd="0" presId="urn:microsoft.com/office/officeart/2005/8/layout/orgChart1"/>
    <dgm:cxn modelId="{4BD9AFEB-3327-4A53-941A-D52479DBBABF}" type="presParOf" srcId="{E0626F82-F759-4D8F-9862-B2407E3044EC}" destId="{A0C00104-CF7D-4630-AA9A-A676C27D9311}" srcOrd="1" destOrd="0" presId="urn:microsoft.com/office/officeart/2005/8/layout/orgChart1"/>
    <dgm:cxn modelId="{4F0724AC-989F-45EF-A2BA-6E2ABC4AF186}" type="presParOf" srcId="{40CF4574-A084-4B8E-A65A-7B0CCC4ED22E}" destId="{B6CAC7CD-32B5-4FA5-ACB8-7B266B2C853A}" srcOrd="1" destOrd="0" presId="urn:microsoft.com/office/officeart/2005/8/layout/orgChart1"/>
    <dgm:cxn modelId="{D8A38453-025C-4F62-9343-EF15EA2BA73B}" type="presParOf" srcId="{40CF4574-A084-4B8E-A65A-7B0CCC4ED22E}" destId="{AD39E5D1-F558-4318-9F3A-AC730CB8B56C}" srcOrd="2" destOrd="0" presId="urn:microsoft.com/office/officeart/2005/8/layout/orgChart1"/>
    <dgm:cxn modelId="{4459C542-D755-45E5-B40D-CD14F97979D2}" type="presParOf" srcId="{6AE08EFC-0673-4080-97FC-761C9C2DC1A7}" destId="{F502DFE9-91F8-4048-9AF9-80F014C16EA3}" srcOrd="2" destOrd="0" presId="urn:microsoft.com/office/officeart/2005/8/layout/orgChart1"/>
    <dgm:cxn modelId="{2BDC26FD-AB21-47A6-B8A4-EC88220EBE4A}" type="presParOf" srcId="{1EBBDBAB-9803-4E22-8949-496D53BD84E5}" destId="{451D179F-EAFB-4341-B39C-5DA3B54A91A7}" srcOrd="2" destOrd="0" presId="urn:microsoft.com/office/officeart/2005/8/layout/orgChart1"/>
    <dgm:cxn modelId="{AA06F97D-A4D8-47A1-8CFE-C69172FAD43C}" type="presParOf" srcId="{82D18DD9-F096-4109-8F5E-0794078DEBED}" destId="{56DFF7E7-2F17-4B1C-85AE-EB9C862575FB}" srcOrd="2" destOrd="0" presId="urn:microsoft.com/office/officeart/2005/8/layout/orgChart1"/>
    <dgm:cxn modelId="{43094A13-1A45-431F-BC2C-2B93F8D887AE}" type="presParOf" srcId="{82D18DD9-F096-4109-8F5E-0794078DEBED}" destId="{91C643C8-2799-40BA-ABDE-A3BFF10B8E28}" srcOrd="3" destOrd="0" presId="urn:microsoft.com/office/officeart/2005/8/layout/orgChart1"/>
    <dgm:cxn modelId="{0801338F-3E17-420F-9416-314A32A9B1E9}" type="presParOf" srcId="{91C643C8-2799-40BA-ABDE-A3BFF10B8E28}" destId="{1E8CD67B-C26A-4CD7-90DC-BDBB8E3FD730}" srcOrd="0" destOrd="0" presId="urn:microsoft.com/office/officeart/2005/8/layout/orgChart1"/>
    <dgm:cxn modelId="{8C1D171A-18E0-4173-8800-BB9DEE8E10C3}" type="presParOf" srcId="{1E8CD67B-C26A-4CD7-90DC-BDBB8E3FD730}" destId="{9516296B-DE1B-4078-85DA-EF5BDD414901}" srcOrd="0" destOrd="0" presId="urn:microsoft.com/office/officeart/2005/8/layout/orgChart1"/>
    <dgm:cxn modelId="{6CDE3083-9AB0-45CA-B1CB-1473D5F459D2}" type="presParOf" srcId="{1E8CD67B-C26A-4CD7-90DC-BDBB8E3FD730}" destId="{CDB6D160-C6EE-43BA-AFBB-97292CB765DE}" srcOrd="1" destOrd="0" presId="urn:microsoft.com/office/officeart/2005/8/layout/orgChart1"/>
    <dgm:cxn modelId="{2A3F604D-41E2-4FCB-9694-1215F06FFBCC}" type="presParOf" srcId="{91C643C8-2799-40BA-ABDE-A3BFF10B8E28}" destId="{94C3D918-A822-4F16-95CE-6640CA92972A}" srcOrd="1" destOrd="0" presId="urn:microsoft.com/office/officeart/2005/8/layout/orgChart1"/>
    <dgm:cxn modelId="{28E833C7-81A9-4032-A43E-A27FCE445466}" type="presParOf" srcId="{94C3D918-A822-4F16-95CE-6640CA92972A}" destId="{72660997-184B-4017-92DB-9B0DB43A8073}" srcOrd="0" destOrd="0" presId="urn:microsoft.com/office/officeart/2005/8/layout/orgChart1"/>
    <dgm:cxn modelId="{5F5490AC-1D13-474B-83A0-8D919345C8E4}" type="presParOf" srcId="{94C3D918-A822-4F16-95CE-6640CA92972A}" destId="{27F46D95-8659-4895-9E7B-89B0FCF1E084}" srcOrd="1" destOrd="0" presId="urn:microsoft.com/office/officeart/2005/8/layout/orgChart1"/>
    <dgm:cxn modelId="{796D0B08-83EE-4B45-B672-2A126733D380}" type="presParOf" srcId="{27F46D95-8659-4895-9E7B-89B0FCF1E084}" destId="{F73FFD44-32D5-4EEC-AC1B-2DDD060121A1}" srcOrd="0" destOrd="0" presId="urn:microsoft.com/office/officeart/2005/8/layout/orgChart1"/>
    <dgm:cxn modelId="{68122C51-D3E6-4F3A-A03C-846CE45D611A}" type="presParOf" srcId="{F73FFD44-32D5-4EEC-AC1B-2DDD060121A1}" destId="{04B3588C-B34B-47D0-B401-4B6AE347F604}" srcOrd="0" destOrd="0" presId="urn:microsoft.com/office/officeart/2005/8/layout/orgChart1"/>
    <dgm:cxn modelId="{48154B59-322E-45C6-B540-8758E33028D5}" type="presParOf" srcId="{F73FFD44-32D5-4EEC-AC1B-2DDD060121A1}" destId="{54D30128-3B9F-4611-A046-E2549F5FFEF0}" srcOrd="1" destOrd="0" presId="urn:microsoft.com/office/officeart/2005/8/layout/orgChart1"/>
    <dgm:cxn modelId="{99CF258C-B957-4AF2-BB50-353B795C6E67}" type="presParOf" srcId="{27F46D95-8659-4895-9E7B-89B0FCF1E084}" destId="{22C66F0D-10BA-4FF7-BB0F-1C745778B293}" srcOrd="1" destOrd="0" presId="urn:microsoft.com/office/officeart/2005/8/layout/orgChart1"/>
    <dgm:cxn modelId="{42E476FF-3CAC-4823-8B89-5469F198BD3E}" type="presParOf" srcId="{27F46D95-8659-4895-9E7B-89B0FCF1E084}" destId="{DD1E9229-E8A2-44E4-980B-C4570DCED8FF}" srcOrd="2" destOrd="0" presId="urn:microsoft.com/office/officeart/2005/8/layout/orgChart1"/>
    <dgm:cxn modelId="{855EE967-AFA0-4918-8517-6C5D12B04412}" type="presParOf" srcId="{94C3D918-A822-4F16-95CE-6640CA92972A}" destId="{46E0A688-26A3-4A7B-ABBF-3AF2DE6EF98E}" srcOrd="2" destOrd="0" presId="urn:microsoft.com/office/officeart/2005/8/layout/orgChart1"/>
    <dgm:cxn modelId="{819485A0-6954-40F8-A32D-12DADC4AD0E2}" type="presParOf" srcId="{94C3D918-A822-4F16-95CE-6640CA92972A}" destId="{BAF13E25-B158-48CA-832D-07A0CD7A0E23}" srcOrd="3" destOrd="0" presId="urn:microsoft.com/office/officeart/2005/8/layout/orgChart1"/>
    <dgm:cxn modelId="{9269D6F9-48AB-4C95-9482-9C592E5A40E2}" type="presParOf" srcId="{BAF13E25-B158-48CA-832D-07A0CD7A0E23}" destId="{4DC4DA11-DBB9-4446-9129-4600C329BE80}" srcOrd="0" destOrd="0" presId="urn:microsoft.com/office/officeart/2005/8/layout/orgChart1"/>
    <dgm:cxn modelId="{4D4011E1-3338-4674-9473-4995EED98FFE}" type="presParOf" srcId="{4DC4DA11-DBB9-4446-9129-4600C329BE80}" destId="{58CCBD99-EA7D-479B-86EE-0A9420516D5B}" srcOrd="0" destOrd="0" presId="urn:microsoft.com/office/officeart/2005/8/layout/orgChart1"/>
    <dgm:cxn modelId="{455D6E75-966E-433E-A66A-1E32DD90FA2B}" type="presParOf" srcId="{4DC4DA11-DBB9-4446-9129-4600C329BE80}" destId="{52857D0D-4A07-49D8-80A1-A3FEF37CAE9A}" srcOrd="1" destOrd="0" presId="urn:microsoft.com/office/officeart/2005/8/layout/orgChart1"/>
    <dgm:cxn modelId="{75DE6A86-1C0C-4C5B-BA92-FFCA2E834203}" type="presParOf" srcId="{BAF13E25-B158-48CA-832D-07A0CD7A0E23}" destId="{C1906DB7-FA9C-4DA1-B194-B7C34232E34A}" srcOrd="1" destOrd="0" presId="urn:microsoft.com/office/officeart/2005/8/layout/orgChart1"/>
    <dgm:cxn modelId="{D5644E58-7F57-47DB-A796-58E2FADB7DB5}" type="presParOf" srcId="{BAF13E25-B158-48CA-832D-07A0CD7A0E23}" destId="{5D3C8889-D6AA-4B48-A20F-C0688F542574}" srcOrd="2" destOrd="0" presId="urn:microsoft.com/office/officeart/2005/8/layout/orgChart1"/>
    <dgm:cxn modelId="{A39153E1-D42A-42CA-B533-410150B2F0A8}" type="presParOf" srcId="{94C3D918-A822-4F16-95CE-6640CA92972A}" destId="{4FEB4786-20ED-4D42-B02A-DA2A2A06D295}" srcOrd="4" destOrd="0" presId="urn:microsoft.com/office/officeart/2005/8/layout/orgChart1"/>
    <dgm:cxn modelId="{B89299DB-AE92-4DED-8E06-66B915C1121F}" type="presParOf" srcId="{94C3D918-A822-4F16-95CE-6640CA92972A}" destId="{05AE5D83-B0B8-419E-9E09-0A24278F03F0}" srcOrd="5" destOrd="0" presId="urn:microsoft.com/office/officeart/2005/8/layout/orgChart1"/>
    <dgm:cxn modelId="{4473C634-A613-48B1-8E14-15B222A53645}" type="presParOf" srcId="{05AE5D83-B0B8-419E-9E09-0A24278F03F0}" destId="{2D81DE19-FAD0-4939-80C2-577E81AA8E01}" srcOrd="0" destOrd="0" presId="urn:microsoft.com/office/officeart/2005/8/layout/orgChart1"/>
    <dgm:cxn modelId="{086B094F-03F0-46FE-97FD-0E7C419396AE}" type="presParOf" srcId="{2D81DE19-FAD0-4939-80C2-577E81AA8E01}" destId="{40B7FC14-D314-4125-B645-AC57560F3548}" srcOrd="0" destOrd="0" presId="urn:microsoft.com/office/officeart/2005/8/layout/orgChart1"/>
    <dgm:cxn modelId="{09AEEE39-BF13-44B6-A708-54DFC2AE8DE9}" type="presParOf" srcId="{2D81DE19-FAD0-4939-80C2-577E81AA8E01}" destId="{C93C32CB-B9E4-4D28-A8A2-94C492E93A97}" srcOrd="1" destOrd="0" presId="urn:microsoft.com/office/officeart/2005/8/layout/orgChart1"/>
    <dgm:cxn modelId="{C17D8206-E017-49AA-9FF2-C944CEE6C322}" type="presParOf" srcId="{05AE5D83-B0B8-419E-9E09-0A24278F03F0}" destId="{61817E6E-F1FE-4517-8931-83B00DB65D57}" srcOrd="1" destOrd="0" presId="urn:microsoft.com/office/officeart/2005/8/layout/orgChart1"/>
    <dgm:cxn modelId="{8E5AB47F-3557-4AA3-AC93-CC45B079FBAE}" type="presParOf" srcId="{05AE5D83-B0B8-419E-9E09-0A24278F03F0}" destId="{2131E0D5-973F-4F7E-9392-1FD4780343CD}" srcOrd="2" destOrd="0" presId="urn:microsoft.com/office/officeart/2005/8/layout/orgChart1"/>
    <dgm:cxn modelId="{318777AA-54AA-462F-8FA6-D4958F3D0715}" type="presParOf" srcId="{91C643C8-2799-40BA-ABDE-A3BFF10B8E28}" destId="{FD5C91FF-0595-4C07-9B75-F582A5E64557}" srcOrd="2" destOrd="0" presId="urn:microsoft.com/office/officeart/2005/8/layout/orgChart1"/>
    <dgm:cxn modelId="{071279C8-D140-4FA6-8B13-BB1D97CBAAA3}" type="presParOf" srcId="{42F71C30-5614-41B1-B331-2B4984C1F2FB}" destId="{108246B9-E4A0-498F-B223-E0BA4CC9AB0E}" srcOrd="2" destOrd="0" presId="urn:microsoft.com/office/officeart/2005/8/layout/orgChart1"/>
    <dgm:cxn modelId="{07FE9D2C-E8AE-4B16-90C9-36AF16CBB849}" type="presParOf" srcId="{2AF5D27E-192C-4577-9B90-BF170BE7C983}" destId="{F1260742-BF6F-4C58-AC65-2A4098EBBD06}" srcOrd="2" destOrd="0" presId="urn:microsoft.com/office/officeart/2005/8/layout/orgChart1"/>
    <dgm:cxn modelId="{E829F6E5-AB6C-4920-85B1-9C945A2D4EEB}" type="presParOf" srcId="{2AF5D27E-192C-4577-9B90-BF170BE7C983}" destId="{A26307C9-489E-43A2-B5EE-96EB05985665}" srcOrd="3" destOrd="0" presId="urn:microsoft.com/office/officeart/2005/8/layout/orgChart1"/>
    <dgm:cxn modelId="{26B8B764-1A2B-4059-A476-87FA32090674}" type="presParOf" srcId="{A26307C9-489E-43A2-B5EE-96EB05985665}" destId="{92404B6B-4FEC-417B-815B-45AC96319A4D}" srcOrd="0" destOrd="0" presId="urn:microsoft.com/office/officeart/2005/8/layout/orgChart1"/>
    <dgm:cxn modelId="{44BBE55A-0822-485A-99F4-ED7A0FDBA9FB}" type="presParOf" srcId="{92404B6B-4FEC-417B-815B-45AC96319A4D}" destId="{3A21835B-2009-4FFB-8C53-250979E2057F}" srcOrd="0" destOrd="0" presId="urn:microsoft.com/office/officeart/2005/8/layout/orgChart1"/>
    <dgm:cxn modelId="{DFBDA99A-EDAF-4137-B3FC-263B65377FBF}" type="presParOf" srcId="{92404B6B-4FEC-417B-815B-45AC96319A4D}" destId="{7B157E2E-CB04-4E7F-9CC2-6E63887C4C4A}" srcOrd="1" destOrd="0" presId="urn:microsoft.com/office/officeart/2005/8/layout/orgChart1"/>
    <dgm:cxn modelId="{6F1BE4A7-6213-4D5E-93B9-0616DDB36D77}" type="presParOf" srcId="{A26307C9-489E-43A2-B5EE-96EB05985665}" destId="{22D0224B-6FFD-4A88-9749-3DD998AD792F}" srcOrd="1" destOrd="0" presId="urn:microsoft.com/office/officeart/2005/8/layout/orgChart1"/>
    <dgm:cxn modelId="{8DAB2E5E-2CE6-47C1-A192-C0F2A4FF1FEE}" type="presParOf" srcId="{22D0224B-6FFD-4A88-9749-3DD998AD792F}" destId="{A14F4216-09A7-4198-9636-43C3C6761BD4}" srcOrd="0" destOrd="0" presId="urn:microsoft.com/office/officeart/2005/8/layout/orgChart1"/>
    <dgm:cxn modelId="{BBCFF237-CBBF-402E-9B3E-3FE0D7C037A7}" type="presParOf" srcId="{22D0224B-6FFD-4A88-9749-3DD998AD792F}" destId="{E7E19F3E-966E-4A0C-9F1D-9C8B630491C0}" srcOrd="1" destOrd="0" presId="urn:microsoft.com/office/officeart/2005/8/layout/orgChart1"/>
    <dgm:cxn modelId="{31E1888C-C9B4-4FFD-88EB-D78C5C354661}" type="presParOf" srcId="{E7E19F3E-966E-4A0C-9F1D-9C8B630491C0}" destId="{DA8A330F-120E-405D-9573-DFD1EC40E50F}" srcOrd="0" destOrd="0" presId="urn:microsoft.com/office/officeart/2005/8/layout/orgChart1"/>
    <dgm:cxn modelId="{EAA4245C-5CF4-4B8C-B492-99A6AFE3E061}" type="presParOf" srcId="{DA8A330F-120E-405D-9573-DFD1EC40E50F}" destId="{034684D4-0DBD-4447-ACE5-0AF3CFADF4A6}" srcOrd="0" destOrd="0" presId="urn:microsoft.com/office/officeart/2005/8/layout/orgChart1"/>
    <dgm:cxn modelId="{360E6B9F-6712-4828-907F-CB3D35E3FFCB}" type="presParOf" srcId="{DA8A330F-120E-405D-9573-DFD1EC40E50F}" destId="{065EE6B3-A1C3-47BD-B614-8D602A9C982F}" srcOrd="1" destOrd="0" presId="urn:microsoft.com/office/officeart/2005/8/layout/orgChart1"/>
    <dgm:cxn modelId="{06BD2CD7-04C2-400A-A919-2D6051842C46}" type="presParOf" srcId="{E7E19F3E-966E-4A0C-9F1D-9C8B630491C0}" destId="{5DB1C308-0424-4AEB-8A1B-725176240644}" srcOrd="1" destOrd="0" presId="urn:microsoft.com/office/officeart/2005/8/layout/orgChart1"/>
    <dgm:cxn modelId="{115D965E-08D1-4783-AF30-5A366BB8B082}" type="presParOf" srcId="{E7E19F3E-966E-4A0C-9F1D-9C8B630491C0}" destId="{A701CEA6-A1AE-47CD-8BAE-724DF706FDF6}" srcOrd="2" destOrd="0" presId="urn:microsoft.com/office/officeart/2005/8/layout/orgChart1"/>
    <dgm:cxn modelId="{509C8881-C79F-46BE-B8C0-408DFFF19D0F}" type="presParOf" srcId="{22D0224B-6FFD-4A88-9749-3DD998AD792F}" destId="{723389C0-3B87-45B6-8858-64DE40A3250D}" srcOrd="2" destOrd="0" presId="urn:microsoft.com/office/officeart/2005/8/layout/orgChart1"/>
    <dgm:cxn modelId="{0C875A16-F939-4035-8DC0-576A861061A1}" type="presParOf" srcId="{22D0224B-6FFD-4A88-9749-3DD998AD792F}" destId="{25517264-6677-4843-9494-CBFBA145E0AA}" srcOrd="3" destOrd="0" presId="urn:microsoft.com/office/officeart/2005/8/layout/orgChart1"/>
    <dgm:cxn modelId="{29BB274E-86F7-48C1-8F9E-12243280106F}" type="presParOf" srcId="{25517264-6677-4843-9494-CBFBA145E0AA}" destId="{D1D35D3E-C37B-4003-9BB7-D3AE4B7A2B44}" srcOrd="0" destOrd="0" presId="urn:microsoft.com/office/officeart/2005/8/layout/orgChart1"/>
    <dgm:cxn modelId="{6EA78C0F-B1D3-4315-86A5-6EA0A95F86F6}" type="presParOf" srcId="{D1D35D3E-C37B-4003-9BB7-D3AE4B7A2B44}" destId="{F1F8ACDE-7C17-4E74-A8E1-58DFCCC17BC6}" srcOrd="0" destOrd="0" presId="urn:microsoft.com/office/officeart/2005/8/layout/orgChart1"/>
    <dgm:cxn modelId="{943DF3FE-7D19-4B99-B5AF-74D4CB42DAAD}" type="presParOf" srcId="{D1D35D3E-C37B-4003-9BB7-D3AE4B7A2B44}" destId="{352ACB77-75A7-4808-8866-5523489CDE40}" srcOrd="1" destOrd="0" presId="urn:microsoft.com/office/officeart/2005/8/layout/orgChart1"/>
    <dgm:cxn modelId="{26E85419-DFE9-47FE-80EF-A7F17B2A953A}" type="presParOf" srcId="{25517264-6677-4843-9494-CBFBA145E0AA}" destId="{CFB2C343-32ED-4FED-9D03-37F1F8F31A7B}" srcOrd="1" destOrd="0" presId="urn:microsoft.com/office/officeart/2005/8/layout/orgChart1"/>
    <dgm:cxn modelId="{FB9E8FD7-43D3-44B6-B819-C4EFD7D5F3D5}" type="presParOf" srcId="{25517264-6677-4843-9494-CBFBA145E0AA}" destId="{EDB8E4B9-6E20-40C0-A98B-BA0933638948}" srcOrd="2" destOrd="0" presId="urn:microsoft.com/office/officeart/2005/8/layout/orgChart1"/>
    <dgm:cxn modelId="{5FE186A9-5268-47F8-8575-FE34D4BDDA98}" type="presParOf" srcId="{A26307C9-489E-43A2-B5EE-96EB05985665}" destId="{B67EA2A2-9180-4A3D-B835-38423387445B}" srcOrd="2" destOrd="0" presId="urn:microsoft.com/office/officeart/2005/8/layout/orgChart1"/>
    <dgm:cxn modelId="{75D46B46-BB6B-4422-BBA5-50AEA47C56AA}" type="presParOf" srcId="{2AF5D27E-192C-4577-9B90-BF170BE7C983}" destId="{D51656AE-C1BE-4061-93F6-9064ADE339B8}" srcOrd="4" destOrd="0" presId="urn:microsoft.com/office/officeart/2005/8/layout/orgChart1"/>
    <dgm:cxn modelId="{779585ED-E406-491B-A068-73F8AECF6BE8}" type="presParOf" srcId="{2AF5D27E-192C-4577-9B90-BF170BE7C983}" destId="{C2E3E9F1-0178-43E3-9155-BCD07D21952B}" srcOrd="5" destOrd="0" presId="urn:microsoft.com/office/officeart/2005/8/layout/orgChart1"/>
    <dgm:cxn modelId="{C20658FC-A972-42D6-8AB1-1BC8A1F85841}" type="presParOf" srcId="{C2E3E9F1-0178-43E3-9155-BCD07D21952B}" destId="{485F0626-13A7-48B5-B5A1-C46A7C37F5EB}" srcOrd="0" destOrd="0" presId="urn:microsoft.com/office/officeart/2005/8/layout/orgChart1"/>
    <dgm:cxn modelId="{F45B1CFD-CA33-45DC-AE2C-41A33400BD79}" type="presParOf" srcId="{485F0626-13A7-48B5-B5A1-C46A7C37F5EB}" destId="{ECE84A1D-55AD-4E81-ABD8-4E7AA3955750}" srcOrd="0" destOrd="0" presId="urn:microsoft.com/office/officeart/2005/8/layout/orgChart1"/>
    <dgm:cxn modelId="{AE10B0B3-94EE-47FE-AECF-31C99DDB115D}" type="presParOf" srcId="{485F0626-13A7-48B5-B5A1-C46A7C37F5EB}" destId="{EF777283-8736-4DDD-97F5-F0C3859F3295}" srcOrd="1" destOrd="0" presId="urn:microsoft.com/office/officeart/2005/8/layout/orgChart1"/>
    <dgm:cxn modelId="{53022BE0-4E22-489D-8347-437BDB9F0886}" type="presParOf" srcId="{C2E3E9F1-0178-43E3-9155-BCD07D21952B}" destId="{55D4494F-D1D7-4041-8255-6B751A6B68EF}" srcOrd="1" destOrd="0" presId="urn:microsoft.com/office/officeart/2005/8/layout/orgChart1"/>
    <dgm:cxn modelId="{EE50E723-663C-4CEC-9239-FFCF013E485D}" type="presParOf" srcId="{55D4494F-D1D7-4041-8255-6B751A6B68EF}" destId="{E2077162-95E5-48DE-A46C-47A89603A2D1}" srcOrd="0" destOrd="0" presId="urn:microsoft.com/office/officeart/2005/8/layout/orgChart1"/>
    <dgm:cxn modelId="{EA9E92ED-ADCB-4B8B-899E-264D81D98BDF}" type="presParOf" srcId="{55D4494F-D1D7-4041-8255-6B751A6B68EF}" destId="{C20E2690-CB79-4C1B-B2AD-B7D313B8A134}" srcOrd="1" destOrd="0" presId="urn:microsoft.com/office/officeart/2005/8/layout/orgChart1"/>
    <dgm:cxn modelId="{B848CEE5-A050-4950-9257-AB2B0C03F73F}" type="presParOf" srcId="{C20E2690-CB79-4C1B-B2AD-B7D313B8A134}" destId="{A0EAEFC9-6E2C-458D-8DEE-595E20D923D5}" srcOrd="0" destOrd="0" presId="urn:microsoft.com/office/officeart/2005/8/layout/orgChart1"/>
    <dgm:cxn modelId="{35B788F2-4221-423A-9DB9-77D73EE6D727}" type="presParOf" srcId="{A0EAEFC9-6E2C-458D-8DEE-595E20D923D5}" destId="{766E7449-63FD-48C5-B56D-0919F5C4AA5F}" srcOrd="0" destOrd="0" presId="urn:microsoft.com/office/officeart/2005/8/layout/orgChart1"/>
    <dgm:cxn modelId="{C467DE6F-8E98-451A-93C6-02EAD328F4E3}" type="presParOf" srcId="{A0EAEFC9-6E2C-458D-8DEE-595E20D923D5}" destId="{25CEEF94-21FB-46D8-AF07-765556A1C350}" srcOrd="1" destOrd="0" presId="urn:microsoft.com/office/officeart/2005/8/layout/orgChart1"/>
    <dgm:cxn modelId="{3F76435A-E9A5-4267-B660-13A91521CB7A}" type="presParOf" srcId="{C20E2690-CB79-4C1B-B2AD-B7D313B8A134}" destId="{7E8B0203-D0B7-4689-8427-477524011A04}" srcOrd="1" destOrd="0" presId="urn:microsoft.com/office/officeart/2005/8/layout/orgChart1"/>
    <dgm:cxn modelId="{59183203-A334-4D57-8068-43DD8832572F}" type="presParOf" srcId="{7E8B0203-D0B7-4689-8427-477524011A04}" destId="{9527F390-5006-4E47-AB2C-EA8F42B5603E}" srcOrd="0" destOrd="0" presId="urn:microsoft.com/office/officeart/2005/8/layout/orgChart1"/>
    <dgm:cxn modelId="{5B6C78D3-493D-4DE1-9D8A-CB019E52FF6C}" type="presParOf" srcId="{7E8B0203-D0B7-4689-8427-477524011A04}" destId="{64D6110E-BB24-43E7-A024-FD0297AC7CA3}" srcOrd="1" destOrd="0" presId="urn:microsoft.com/office/officeart/2005/8/layout/orgChart1"/>
    <dgm:cxn modelId="{7342979C-C48A-4D95-A572-243080045AD1}" type="presParOf" srcId="{64D6110E-BB24-43E7-A024-FD0297AC7CA3}" destId="{16E8FED1-7B57-4F40-A236-5983F8D75E5D}" srcOrd="0" destOrd="0" presId="urn:microsoft.com/office/officeart/2005/8/layout/orgChart1"/>
    <dgm:cxn modelId="{6A50D385-D7C7-459F-8F8D-4609A044ACBD}" type="presParOf" srcId="{16E8FED1-7B57-4F40-A236-5983F8D75E5D}" destId="{B0B83E91-ACE1-4420-B634-C487111FE584}" srcOrd="0" destOrd="0" presId="urn:microsoft.com/office/officeart/2005/8/layout/orgChart1"/>
    <dgm:cxn modelId="{DCB0FE39-CD5A-4506-BC01-A735353A2F96}" type="presParOf" srcId="{16E8FED1-7B57-4F40-A236-5983F8D75E5D}" destId="{345A353D-E9D2-4C9D-B40E-5F8D939D098A}" srcOrd="1" destOrd="0" presId="urn:microsoft.com/office/officeart/2005/8/layout/orgChart1"/>
    <dgm:cxn modelId="{5DA285C4-4388-4C43-83ED-5DD0BB86FAEE}" type="presParOf" srcId="{64D6110E-BB24-43E7-A024-FD0297AC7CA3}" destId="{6B4F147D-DAF1-427D-A4A7-17E8BD1B6E0B}" srcOrd="1" destOrd="0" presId="urn:microsoft.com/office/officeart/2005/8/layout/orgChart1"/>
    <dgm:cxn modelId="{966DEC9C-46C3-4A66-B144-1DC4E8769E38}" type="presParOf" srcId="{6B4F147D-DAF1-427D-A4A7-17E8BD1B6E0B}" destId="{53CC72E7-8953-40AD-8F62-E772AE09CDA5}" srcOrd="0" destOrd="0" presId="urn:microsoft.com/office/officeart/2005/8/layout/orgChart1"/>
    <dgm:cxn modelId="{2A69984E-ACFC-423B-8B53-0E5313ED64E4}" type="presParOf" srcId="{6B4F147D-DAF1-427D-A4A7-17E8BD1B6E0B}" destId="{47CD4637-FFCB-480E-92BF-5380DD784708}" srcOrd="1" destOrd="0" presId="urn:microsoft.com/office/officeart/2005/8/layout/orgChart1"/>
    <dgm:cxn modelId="{0AFC1A5E-457A-4316-898A-2162AF6F380C}" type="presParOf" srcId="{47CD4637-FFCB-480E-92BF-5380DD784708}" destId="{8CF74E04-9A92-4AD3-AE16-E08778782D0F}" srcOrd="0" destOrd="0" presId="urn:microsoft.com/office/officeart/2005/8/layout/orgChart1"/>
    <dgm:cxn modelId="{BEE766A9-86A3-4E75-9323-FB1D178065AD}" type="presParOf" srcId="{8CF74E04-9A92-4AD3-AE16-E08778782D0F}" destId="{8B2C3A3D-6C25-4412-8172-27A8CF067494}" srcOrd="0" destOrd="0" presId="urn:microsoft.com/office/officeart/2005/8/layout/orgChart1"/>
    <dgm:cxn modelId="{07BA109D-56D1-415B-8E32-5AFE1C00DF86}" type="presParOf" srcId="{8CF74E04-9A92-4AD3-AE16-E08778782D0F}" destId="{B400DA77-1678-41F7-9EED-26F06182D576}" srcOrd="1" destOrd="0" presId="urn:microsoft.com/office/officeart/2005/8/layout/orgChart1"/>
    <dgm:cxn modelId="{18122D34-FA30-4E3F-BAEB-B4EF9FAFD8A8}" type="presParOf" srcId="{47CD4637-FFCB-480E-92BF-5380DD784708}" destId="{6D55B666-FC7A-43C3-B052-3F5F47C2B238}" srcOrd="1" destOrd="0" presId="urn:microsoft.com/office/officeart/2005/8/layout/orgChart1"/>
    <dgm:cxn modelId="{C81384E8-2675-405E-B206-59BC6B5AF7FB}" type="presParOf" srcId="{47CD4637-FFCB-480E-92BF-5380DD784708}" destId="{FDD4F808-1B38-4A0F-BE48-151BEF472C66}" srcOrd="2" destOrd="0" presId="urn:microsoft.com/office/officeart/2005/8/layout/orgChart1"/>
    <dgm:cxn modelId="{EC621B6B-B329-4B89-A7AE-AB088E207269}" type="presParOf" srcId="{64D6110E-BB24-43E7-A024-FD0297AC7CA3}" destId="{1009788C-1725-4E12-86A3-054C7AA38533}" srcOrd="2" destOrd="0" presId="urn:microsoft.com/office/officeart/2005/8/layout/orgChart1"/>
    <dgm:cxn modelId="{DA6C9842-5DD6-4BAE-9AA4-89FEFF9E55EC}" type="presParOf" srcId="{7E8B0203-D0B7-4689-8427-477524011A04}" destId="{CE2161AB-A407-4979-A930-AC85574038D9}" srcOrd="2" destOrd="0" presId="urn:microsoft.com/office/officeart/2005/8/layout/orgChart1"/>
    <dgm:cxn modelId="{55D68E6F-9DDF-4CD5-83D5-E8ADE6DE4210}" type="presParOf" srcId="{7E8B0203-D0B7-4689-8427-477524011A04}" destId="{F03975AE-42CC-4C54-865F-59EFDB4BBDC4}" srcOrd="3" destOrd="0" presId="urn:microsoft.com/office/officeart/2005/8/layout/orgChart1"/>
    <dgm:cxn modelId="{687818B3-4905-44F6-A976-10F09D4E84CB}" type="presParOf" srcId="{F03975AE-42CC-4C54-865F-59EFDB4BBDC4}" destId="{E834D0C5-AA7B-4C3F-A966-F21C3D5E769B}" srcOrd="0" destOrd="0" presId="urn:microsoft.com/office/officeart/2005/8/layout/orgChart1"/>
    <dgm:cxn modelId="{B06F709A-1199-4325-8D02-94360BEAC7E6}" type="presParOf" srcId="{E834D0C5-AA7B-4C3F-A966-F21C3D5E769B}" destId="{E6619448-FC14-41AE-B81D-2CCB2461D3C3}" srcOrd="0" destOrd="0" presId="urn:microsoft.com/office/officeart/2005/8/layout/orgChart1"/>
    <dgm:cxn modelId="{81EAAA55-35FA-47C7-BC09-31A4810A4B3C}" type="presParOf" srcId="{E834D0C5-AA7B-4C3F-A966-F21C3D5E769B}" destId="{4B5D3CA2-9328-4BFE-B7F4-2627CD901254}" srcOrd="1" destOrd="0" presId="urn:microsoft.com/office/officeart/2005/8/layout/orgChart1"/>
    <dgm:cxn modelId="{9E2BE2B6-A773-4402-980A-D8F9EAEE39BC}" type="presParOf" srcId="{F03975AE-42CC-4C54-865F-59EFDB4BBDC4}" destId="{585E4527-47EC-40FA-AFD5-5A69E1331E76}" srcOrd="1" destOrd="0" presId="urn:microsoft.com/office/officeart/2005/8/layout/orgChart1"/>
    <dgm:cxn modelId="{CF86342E-0CFC-40C9-9897-73B758D71411}" type="presParOf" srcId="{F03975AE-42CC-4C54-865F-59EFDB4BBDC4}" destId="{05079C03-9CA8-42D8-9E2E-0B2DDA639F12}" srcOrd="2" destOrd="0" presId="urn:microsoft.com/office/officeart/2005/8/layout/orgChart1"/>
    <dgm:cxn modelId="{4D420741-CD7B-484E-ABE8-8E5580C5C2AA}" type="presParOf" srcId="{7E8B0203-D0B7-4689-8427-477524011A04}" destId="{572D3839-ED84-46E7-98F1-F7744A9E02C9}" srcOrd="4" destOrd="0" presId="urn:microsoft.com/office/officeart/2005/8/layout/orgChart1"/>
    <dgm:cxn modelId="{B9CC36A4-BB57-459A-B0C8-CB469731EB78}" type="presParOf" srcId="{7E8B0203-D0B7-4689-8427-477524011A04}" destId="{B9F2AACB-C805-4C77-B963-7845ACD263C8}" srcOrd="5" destOrd="0" presId="urn:microsoft.com/office/officeart/2005/8/layout/orgChart1"/>
    <dgm:cxn modelId="{E9CA5B38-D819-44F3-BE92-5380CE04C83C}" type="presParOf" srcId="{B9F2AACB-C805-4C77-B963-7845ACD263C8}" destId="{7F839E63-BF73-48AD-ABAD-1BF11C43F1EA}" srcOrd="0" destOrd="0" presId="urn:microsoft.com/office/officeart/2005/8/layout/orgChart1"/>
    <dgm:cxn modelId="{7D3949B7-22BF-4702-88F6-DD10A33EA2F6}" type="presParOf" srcId="{7F839E63-BF73-48AD-ABAD-1BF11C43F1EA}" destId="{FDCA614A-4663-4ED2-A785-2F461246CDB4}" srcOrd="0" destOrd="0" presId="urn:microsoft.com/office/officeart/2005/8/layout/orgChart1"/>
    <dgm:cxn modelId="{5E717A8E-A142-48ED-8726-3E9CC535F84A}" type="presParOf" srcId="{7F839E63-BF73-48AD-ABAD-1BF11C43F1EA}" destId="{A37A33D9-9849-4501-BBCD-B9575B3DFA1C}" srcOrd="1" destOrd="0" presId="urn:microsoft.com/office/officeart/2005/8/layout/orgChart1"/>
    <dgm:cxn modelId="{084FD347-1A45-4E8E-ACC7-CD177B2636F6}" type="presParOf" srcId="{B9F2AACB-C805-4C77-B963-7845ACD263C8}" destId="{1DE7226D-A4A0-4B8E-8895-38C6634A5DD7}" srcOrd="1" destOrd="0" presId="urn:microsoft.com/office/officeart/2005/8/layout/orgChart1"/>
    <dgm:cxn modelId="{B5A469E4-8364-49CD-B406-5F48415B7F08}" type="presParOf" srcId="{1DE7226D-A4A0-4B8E-8895-38C6634A5DD7}" destId="{C9453ECB-03C1-4CAB-A3B9-4F276D3054E2}" srcOrd="0" destOrd="0" presId="urn:microsoft.com/office/officeart/2005/8/layout/orgChart1"/>
    <dgm:cxn modelId="{12A2005C-DAFD-4D73-9C52-52B8DD0A9C56}" type="presParOf" srcId="{1DE7226D-A4A0-4B8E-8895-38C6634A5DD7}" destId="{A587BD40-C281-4EE3-BF78-4C088BCEE025}" srcOrd="1" destOrd="0" presId="urn:microsoft.com/office/officeart/2005/8/layout/orgChart1"/>
    <dgm:cxn modelId="{EB670F60-9AB5-47D2-9FD4-DECA5AEF7D44}" type="presParOf" srcId="{A587BD40-C281-4EE3-BF78-4C088BCEE025}" destId="{18EECFCB-84A3-4071-8649-C1295A0FEC2E}" srcOrd="0" destOrd="0" presId="urn:microsoft.com/office/officeart/2005/8/layout/orgChart1"/>
    <dgm:cxn modelId="{C84432B6-BFBD-4D1F-935A-E40585EA4041}" type="presParOf" srcId="{18EECFCB-84A3-4071-8649-C1295A0FEC2E}" destId="{ED8D85B8-8D95-4254-9BA7-A801666B8A7C}" srcOrd="0" destOrd="0" presId="urn:microsoft.com/office/officeart/2005/8/layout/orgChart1"/>
    <dgm:cxn modelId="{DEBAB905-3B94-4894-B101-E686D36E58AD}" type="presParOf" srcId="{18EECFCB-84A3-4071-8649-C1295A0FEC2E}" destId="{3C656ACB-9FD3-4E3E-8698-6CD8BBAFE7C8}" srcOrd="1" destOrd="0" presId="urn:microsoft.com/office/officeart/2005/8/layout/orgChart1"/>
    <dgm:cxn modelId="{AAB3C585-913A-4834-8128-3F662F4A245F}" type="presParOf" srcId="{A587BD40-C281-4EE3-BF78-4C088BCEE025}" destId="{46B0911C-AA40-4A38-A6A2-BF321530567D}" srcOrd="1" destOrd="0" presId="urn:microsoft.com/office/officeart/2005/8/layout/orgChart1"/>
    <dgm:cxn modelId="{3647EE54-93F1-4A0C-8C37-828BE64B1C2D}" type="presParOf" srcId="{A587BD40-C281-4EE3-BF78-4C088BCEE025}" destId="{5665BBE5-3105-40ED-A589-A9D8DCEA2851}" srcOrd="2" destOrd="0" presId="urn:microsoft.com/office/officeart/2005/8/layout/orgChart1"/>
    <dgm:cxn modelId="{FCF969FC-FA43-400B-9E30-B15CAB9D7F34}" type="presParOf" srcId="{B9F2AACB-C805-4C77-B963-7845ACD263C8}" destId="{9927A4E5-FC7F-495F-B170-C144EBAA50C7}" srcOrd="2" destOrd="0" presId="urn:microsoft.com/office/officeart/2005/8/layout/orgChart1"/>
    <dgm:cxn modelId="{13E4C347-6FC3-403E-9C01-708DA8BCD415}" type="presParOf" srcId="{7E8B0203-D0B7-4689-8427-477524011A04}" destId="{5D161773-8604-4A23-B17E-F6111BDD4B42}" srcOrd="6" destOrd="0" presId="urn:microsoft.com/office/officeart/2005/8/layout/orgChart1"/>
    <dgm:cxn modelId="{2C666263-DFFD-47B8-BFDC-6CE4FE06E21B}" type="presParOf" srcId="{7E8B0203-D0B7-4689-8427-477524011A04}" destId="{E9AE53B3-425B-4C5D-B2EC-83BA25043514}" srcOrd="7" destOrd="0" presId="urn:microsoft.com/office/officeart/2005/8/layout/orgChart1"/>
    <dgm:cxn modelId="{2452B464-3C19-460A-8572-F272E73EBB52}" type="presParOf" srcId="{E9AE53B3-425B-4C5D-B2EC-83BA25043514}" destId="{20902345-DAA8-4639-BDFB-B427DE85B1EB}" srcOrd="0" destOrd="0" presId="urn:microsoft.com/office/officeart/2005/8/layout/orgChart1"/>
    <dgm:cxn modelId="{78E25FEE-C050-49C6-86D5-E3BA33CC17B9}" type="presParOf" srcId="{20902345-DAA8-4639-BDFB-B427DE85B1EB}" destId="{BCE99CD8-9503-4E93-9AF7-820152C1662F}" srcOrd="0" destOrd="0" presId="urn:microsoft.com/office/officeart/2005/8/layout/orgChart1"/>
    <dgm:cxn modelId="{074D6B9F-ECA3-4209-8F64-7BFA008FB33D}" type="presParOf" srcId="{20902345-DAA8-4639-BDFB-B427DE85B1EB}" destId="{013007E6-C911-4533-845F-0452E3F12DE3}" srcOrd="1" destOrd="0" presId="urn:microsoft.com/office/officeart/2005/8/layout/orgChart1"/>
    <dgm:cxn modelId="{B6FD495A-F08E-49F8-9414-AB6E074AEC15}" type="presParOf" srcId="{E9AE53B3-425B-4C5D-B2EC-83BA25043514}" destId="{7DD6F32B-418A-49C3-B98A-C0F5B51AA9EB}" srcOrd="1" destOrd="0" presId="urn:microsoft.com/office/officeart/2005/8/layout/orgChart1"/>
    <dgm:cxn modelId="{A5B063FD-626A-49CE-8D4E-C629311C8849}" type="presParOf" srcId="{E9AE53B3-425B-4C5D-B2EC-83BA25043514}" destId="{909FB72C-E721-46C8-83A3-5A9DD75D698D}" srcOrd="2" destOrd="0" presId="urn:microsoft.com/office/officeart/2005/8/layout/orgChart1"/>
    <dgm:cxn modelId="{2FF72865-3EF6-4698-A70E-A949424157DD}" type="presParOf" srcId="{7E8B0203-D0B7-4689-8427-477524011A04}" destId="{27CF1191-DC6F-4D08-A524-A48198B0DD67}" srcOrd="8" destOrd="0" presId="urn:microsoft.com/office/officeart/2005/8/layout/orgChart1"/>
    <dgm:cxn modelId="{B1474051-3986-4A56-8C84-266B0149683F}" type="presParOf" srcId="{7E8B0203-D0B7-4689-8427-477524011A04}" destId="{B0B2BFBA-3C14-4BB1-8FD9-EF3943476F24}" srcOrd="9" destOrd="0" presId="urn:microsoft.com/office/officeart/2005/8/layout/orgChart1"/>
    <dgm:cxn modelId="{5E4199C5-457A-46B6-9CB7-0894ECE539E5}" type="presParOf" srcId="{B0B2BFBA-3C14-4BB1-8FD9-EF3943476F24}" destId="{FD328418-6A22-4D0F-BE36-1E12625F909C}" srcOrd="0" destOrd="0" presId="urn:microsoft.com/office/officeart/2005/8/layout/orgChart1"/>
    <dgm:cxn modelId="{BE8A64E3-EF31-4865-BB10-56932A7BDDC2}" type="presParOf" srcId="{FD328418-6A22-4D0F-BE36-1E12625F909C}" destId="{2E6D8D0C-1DA6-4B53-A23C-7E39EF6BCDD0}" srcOrd="0" destOrd="0" presId="urn:microsoft.com/office/officeart/2005/8/layout/orgChart1"/>
    <dgm:cxn modelId="{2EA2D850-9EDA-4BB4-A6BB-42B28AA0C637}" type="presParOf" srcId="{FD328418-6A22-4D0F-BE36-1E12625F909C}" destId="{F0A56492-15C6-4E07-BE44-60C22334D75B}" srcOrd="1" destOrd="0" presId="urn:microsoft.com/office/officeart/2005/8/layout/orgChart1"/>
    <dgm:cxn modelId="{BC4E5221-3E25-44B7-BD98-07CB4CD86DE4}" type="presParOf" srcId="{B0B2BFBA-3C14-4BB1-8FD9-EF3943476F24}" destId="{1BCBC5BF-1243-43AC-B78B-A3EBFE850C98}" srcOrd="1" destOrd="0" presId="urn:microsoft.com/office/officeart/2005/8/layout/orgChart1"/>
    <dgm:cxn modelId="{D2A0ED49-00CC-49CB-B910-F7CC12E3C2A6}" type="presParOf" srcId="{B0B2BFBA-3C14-4BB1-8FD9-EF3943476F24}" destId="{C7A0F7C0-983A-4F32-A9FC-263DCE28FD7F}" srcOrd="2" destOrd="0" presId="urn:microsoft.com/office/officeart/2005/8/layout/orgChart1"/>
    <dgm:cxn modelId="{8B631E4C-1867-4BC0-B8C0-16C2DB69572A}" type="presParOf" srcId="{C20E2690-CB79-4C1B-B2AD-B7D313B8A134}" destId="{CE03275B-2C5F-4271-9B3A-939087083B2C}" srcOrd="2" destOrd="0" presId="urn:microsoft.com/office/officeart/2005/8/layout/orgChart1"/>
    <dgm:cxn modelId="{F508FBE1-468F-4DDC-AA5C-7F2EBEFDE8AE}" type="presParOf" srcId="{55D4494F-D1D7-4041-8255-6B751A6B68EF}" destId="{7BEB0625-E8DD-477D-86AA-F4CF333C1191}" srcOrd="2" destOrd="0" presId="urn:microsoft.com/office/officeart/2005/8/layout/orgChart1"/>
    <dgm:cxn modelId="{F986BC2C-264F-49D6-BBEF-7DD438C09AD1}" type="presParOf" srcId="{55D4494F-D1D7-4041-8255-6B751A6B68EF}" destId="{3EE7D691-79A0-4362-8E44-763370184134}" srcOrd="3" destOrd="0" presId="urn:microsoft.com/office/officeart/2005/8/layout/orgChart1"/>
    <dgm:cxn modelId="{C649A800-61B8-42DE-A8BF-1AA0BEB25736}" type="presParOf" srcId="{3EE7D691-79A0-4362-8E44-763370184134}" destId="{FCF53992-7A12-49E7-8210-B4BC2B1961AD}" srcOrd="0" destOrd="0" presId="urn:microsoft.com/office/officeart/2005/8/layout/orgChart1"/>
    <dgm:cxn modelId="{C4205B88-62C6-4920-B913-D356F1CF1E3B}" type="presParOf" srcId="{FCF53992-7A12-49E7-8210-B4BC2B1961AD}" destId="{65955E61-ED2A-4C61-9C5B-6989976217FA}" srcOrd="0" destOrd="0" presId="urn:microsoft.com/office/officeart/2005/8/layout/orgChart1"/>
    <dgm:cxn modelId="{0060AF64-7590-487F-8303-427E297A0368}" type="presParOf" srcId="{FCF53992-7A12-49E7-8210-B4BC2B1961AD}" destId="{AB55267A-D6DD-413F-8B0F-2426615ED8E1}" srcOrd="1" destOrd="0" presId="urn:microsoft.com/office/officeart/2005/8/layout/orgChart1"/>
    <dgm:cxn modelId="{EB8E2648-6FBF-470C-977D-0C39D2936BF9}" type="presParOf" srcId="{3EE7D691-79A0-4362-8E44-763370184134}" destId="{EC8A8F6C-EFCC-4C4F-8526-8178D690B5BB}" srcOrd="1" destOrd="0" presId="urn:microsoft.com/office/officeart/2005/8/layout/orgChart1"/>
    <dgm:cxn modelId="{BDDDDD13-ABC2-401F-BE23-72175A8A8573}" type="presParOf" srcId="{EC8A8F6C-EFCC-4C4F-8526-8178D690B5BB}" destId="{F401B888-C89F-4184-A2F4-830A90BE923E}" srcOrd="0" destOrd="0" presId="urn:microsoft.com/office/officeart/2005/8/layout/orgChart1"/>
    <dgm:cxn modelId="{E5A91BAF-3822-4383-8F8B-EEE91E022BE4}" type="presParOf" srcId="{EC8A8F6C-EFCC-4C4F-8526-8178D690B5BB}" destId="{884C54C3-3200-48A3-AAE4-E8860BFA5481}" srcOrd="1" destOrd="0" presId="urn:microsoft.com/office/officeart/2005/8/layout/orgChart1"/>
    <dgm:cxn modelId="{C335FA84-19B4-4E21-8148-01DA9A356F0E}" type="presParOf" srcId="{884C54C3-3200-48A3-AAE4-E8860BFA5481}" destId="{7A0EB1A1-7F9D-436C-B3B7-6871CBC61C00}" srcOrd="0" destOrd="0" presId="urn:microsoft.com/office/officeart/2005/8/layout/orgChart1"/>
    <dgm:cxn modelId="{70C51419-4D62-488B-BC57-363C2720F5DB}" type="presParOf" srcId="{7A0EB1A1-7F9D-436C-B3B7-6871CBC61C00}" destId="{FB8FD1E3-116A-4DD9-924B-8529B9A723E0}" srcOrd="0" destOrd="0" presId="urn:microsoft.com/office/officeart/2005/8/layout/orgChart1"/>
    <dgm:cxn modelId="{FE9F48DC-E9EE-4646-BF28-87F77FA6123C}" type="presParOf" srcId="{7A0EB1A1-7F9D-436C-B3B7-6871CBC61C00}" destId="{7A6DBE26-54B6-4570-ABD6-F547E7E6BC3C}" srcOrd="1" destOrd="0" presId="urn:microsoft.com/office/officeart/2005/8/layout/orgChart1"/>
    <dgm:cxn modelId="{D24CBEFF-1ABA-4707-A1BD-E0532347FB2C}" type="presParOf" srcId="{884C54C3-3200-48A3-AAE4-E8860BFA5481}" destId="{CEA4E3AB-AE2B-462A-B305-03EB985D2159}" srcOrd="1" destOrd="0" presId="urn:microsoft.com/office/officeart/2005/8/layout/orgChart1"/>
    <dgm:cxn modelId="{864CDE24-1C9E-4CCA-B5DC-6E1DADD2EA62}" type="presParOf" srcId="{884C54C3-3200-48A3-AAE4-E8860BFA5481}" destId="{66241183-4401-44F0-8BCC-1A61538CEAE1}" srcOrd="2" destOrd="0" presId="urn:microsoft.com/office/officeart/2005/8/layout/orgChart1"/>
    <dgm:cxn modelId="{000A8DCD-FA14-4FE1-B62D-64A8FDC392EE}" type="presParOf" srcId="{EC8A8F6C-EFCC-4C4F-8526-8178D690B5BB}" destId="{69AFBAFF-C6D6-429B-8BCA-D69ACB4C2679}" srcOrd="2" destOrd="0" presId="urn:microsoft.com/office/officeart/2005/8/layout/orgChart1"/>
    <dgm:cxn modelId="{602AFD23-73A7-4C19-91F1-C15162D77DCE}" type="presParOf" srcId="{EC8A8F6C-EFCC-4C4F-8526-8178D690B5BB}" destId="{0A85BAFD-F55E-43B8-B5B4-83772A3D2C1A}" srcOrd="3" destOrd="0" presId="urn:microsoft.com/office/officeart/2005/8/layout/orgChart1"/>
    <dgm:cxn modelId="{ADE02F77-CB06-4E83-A982-918FDBEF20A0}" type="presParOf" srcId="{0A85BAFD-F55E-43B8-B5B4-83772A3D2C1A}" destId="{9154EC3B-0342-446F-BAF2-062B62228788}" srcOrd="0" destOrd="0" presId="urn:microsoft.com/office/officeart/2005/8/layout/orgChart1"/>
    <dgm:cxn modelId="{5D8B2581-B2E4-48C4-BF55-CE99F5514734}" type="presParOf" srcId="{9154EC3B-0342-446F-BAF2-062B62228788}" destId="{630270DF-6872-4059-A864-D0E4EF245FEB}" srcOrd="0" destOrd="0" presId="urn:microsoft.com/office/officeart/2005/8/layout/orgChart1"/>
    <dgm:cxn modelId="{E20A6083-4FFD-4C2D-A14D-51C377432037}" type="presParOf" srcId="{9154EC3B-0342-446F-BAF2-062B62228788}" destId="{D9D69469-3E0E-41CA-B508-271A811E0C70}" srcOrd="1" destOrd="0" presId="urn:microsoft.com/office/officeart/2005/8/layout/orgChart1"/>
    <dgm:cxn modelId="{98D7DA2B-2ECD-409F-B448-2887AAAD59AB}" type="presParOf" srcId="{0A85BAFD-F55E-43B8-B5B4-83772A3D2C1A}" destId="{3B054727-74EF-4EDF-B589-DFA866D89C76}" srcOrd="1" destOrd="0" presId="urn:microsoft.com/office/officeart/2005/8/layout/orgChart1"/>
    <dgm:cxn modelId="{CBA44CC2-67F8-4A22-BB76-19ABB46165F1}" type="presParOf" srcId="{0A85BAFD-F55E-43B8-B5B4-83772A3D2C1A}" destId="{A7EBE98E-FB85-4CC5-A663-842A30FD8779}" srcOrd="2" destOrd="0" presId="urn:microsoft.com/office/officeart/2005/8/layout/orgChart1"/>
    <dgm:cxn modelId="{08EB77CE-F322-4132-9F8F-A7006A39AAF1}" type="presParOf" srcId="{EC8A8F6C-EFCC-4C4F-8526-8178D690B5BB}" destId="{31E97DDA-65C6-47DE-B77B-D9614636A629}" srcOrd="4" destOrd="0" presId="urn:microsoft.com/office/officeart/2005/8/layout/orgChart1"/>
    <dgm:cxn modelId="{333CBF30-AEE3-436E-966A-DB81FAB9F892}" type="presParOf" srcId="{EC8A8F6C-EFCC-4C4F-8526-8178D690B5BB}" destId="{74C6005C-DF07-4546-A485-3A1460C59A5C}" srcOrd="5" destOrd="0" presId="urn:microsoft.com/office/officeart/2005/8/layout/orgChart1"/>
    <dgm:cxn modelId="{B6D56400-25DC-4296-AE68-B06796A24B16}" type="presParOf" srcId="{74C6005C-DF07-4546-A485-3A1460C59A5C}" destId="{9A298F83-851F-45E6-AB09-6524ED227A04}" srcOrd="0" destOrd="0" presId="urn:microsoft.com/office/officeart/2005/8/layout/orgChart1"/>
    <dgm:cxn modelId="{599C3E4D-B79F-46A4-A273-5C2724C30FAB}" type="presParOf" srcId="{9A298F83-851F-45E6-AB09-6524ED227A04}" destId="{88EACE5B-BA3B-4553-A867-7F02607C6896}" srcOrd="0" destOrd="0" presId="urn:microsoft.com/office/officeart/2005/8/layout/orgChart1"/>
    <dgm:cxn modelId="{1957B5C3-8D7F-4A8E-AB84-1196375CF80F}" type="presParOf" srcId="{9A298F83-851F-45E6-AB09-6524ED227A04}" destId="{F396316E-343E-4B12-8670-036D9D128BE9}" srcOrd="1" destOrd="0" presId="urn:microsoft.com/office/officeart/2005/8/layout/orgChart1"/>
    <dgm:cxn modelId="{B5D2CB01-CE63-485D-A637-614ECF85E824}" type="presParOf" srcId="{74C6005C-DF07-4546-A485-3A1460C59A5C}" destId="{24DD0C8F-512A-4561-9852-E24E32C72EF0}" srcOrd="1" destOrd="0" presId="urn:microsoft.com/office/officeart/2005/8/layout/orgChart1"/>
    <dgm:cxn modelId="{40475BC0-1633-4D9C-A6EA-B473AD2D16B2}" type="presParOf" srcId="{74C6005C-DF07-4546-A485-3A1460C59A5C}" destId="{9724974B-3AAC-454B-ADCD-0E628561D1D3}" srcOrd="2" destOrd="0" presId="urn:microsoft.com/office/officeart/2005/8/layout/orgChart1"/>
    <dgm:cxn modelId="{B827FBD3-D0C5-486B-B9DD-AF7F33E217D7}" type="presParOf" srcId="{3EE7D691-79A0-4362-8E44-763370184134}" destId="{F8057B8C-CACA-4C7E-9EE7-C65DE4438FD6}" srcOrd="2" destOrd="0" presId="urn:microsoft.com/office/officeart/2005/8/layout/orgChart1"/>
    <dgm:cxn modelId="{8A050E52-5DC8-4165-A328-63CD988AB57B}" type="presParOf" srcId="{C2E3E9F1-0178-43E3-9155-BCD07D21952B}" destId="{E3E19352-D0A9-4FFF-A62E-24F80CDC1E0B}" srcOrd="2" destOrd="0" presId="urn:microsoft.com/office/officeart/2005/8/layout/orgChart1"/>
    <dgm:cxn modelId="{192D5CEA-F8F9-4273-8428-76DE41756969}" type="presParOf" srcId="{2AF5D27E-192C-4577-9B90-BF170BE7C983}" destId="{2D7E0BDE-E397-4B7A-B395-98AC86BEA386}" srcOrd="6" destOrd="0" presId="urn:microsoft.com/office/officeart/2005/8/layout/orgChart1"/>
    <dgm:cxn modelId="{2AB62520-5863-482E-BD85-174A876DF548}" type="presParOf" srcId="{2AF5D27E-192C-4577-9B90-BF170BE7C983}" destId="{3194DBD7-299A-47A5-A092-F8CE3AF1F29D}" srcOrd="7" destOrd="0" presId="urn:microsoft.com/office/officeart/2005/8/layout/orgChart1"/>
    <dgm:cxn modelId="{60660417-6689-4E70-BA58-738AF648AACC}" type="presParOf" srcId="{3194DBD7-299A-47A5-A092-F8CE3AF1F29D}" destId="{B7BD1846-B976-44FD-B9FF-7520747FAAD7}" srcOrd="0" destOrd="0" presId="urn:microsoft.com/office/officeart/2005/8/layout/orgChart1"/>
    <dgm:cxn modelId="{E5347B4F-1BE3-437A-822F-D89491611117}" type="presParOf" srcId="{B7BD1846-B976-44FD-B9FF-7520747FAAD7}" destId="{8AAD2E76-9DC3-4E8A-93EF-D2298C0FBDA8}" srcOrd="0" destOrd="0" presId="urn:microsoft.com/office/officeart/2005/8/layout/orgChart1"/>
    <dgm:cxn modelId="{BD075066-DE5C-4B1F-A42D-3DD309B5309A}" type="presParOf" srcId="{B7BD1846-B976-44FD-B9FF-7520747FAAD7}" destId="{EA100E8A-7BAA-461B-93C2-5C97111756B1}" srcOrd="1" destOrd="0" presId="urn:microsoft.com/office/officeart/2005/8/layout/orgChart1"/>
    <dgm:cxn modelId="{6F583F86-726A-433C-BB7D-601B5AE489AA}" type="presParOf" srcId="{3194DBD7-299A-47A5-A092-F8CE3AF1F29D}" destId="{56336A83-7FBC-476C-A4A5-2B68C33D9977}" srcOrd="1" destOrd="0" presId="urn:microsoft.com/office/officeart/2005/8/layout/orgChart1"/>
    <dgm:cxn modelId="{1FE7A2B7-9E6D-437C-9B06-88E696DA72A7}" type="presParOf" srcId="{56336A83-7FBC-476C-A4A5-2B68C33D9977}" destId="{28721F8A-F565-4520-981D-0C46E8E9785D}" srcOrd="0" destOrd="0" presId="urn:microsoft.com/office/officeart/2005/8/layout/orgChart1"/>
    <dgm:cxn modelId="{07E2DA30-C5E1-4215-A1BB-9FDF1C8D91CF}" type="presParOf" srcId="{56336A83-7FBC-476C-A4A5-2B68C33D9977}" destId="{C6F96B06-04A0-4DA7-AFC7-ECAB015BD84F}" srcOrd="1" destOrd="0" presId="urn:microsoft.com/office/officeart/2005/8/layout/orgChart1"/>
    <dgm:cxn modelId="{C63C4B2C-E142-4F3D-B784-68502882BA39}" type="presParOf" srcId="{C6F96B06-04A0-4DA7-AFC7-ECAB015BD84F}" destId="{19CA6AAF-22A5-43F1-8084-23EEC72E4284}" srcOrd="0" destOrd="0" presId="urn:microsoft.com/office/officeart/2005/8/layout/orgChart1"/>
    <dgm:cxn modelId="{3631140A-1B1A-4D00-9001-095E715D6FC5}" type="presParOf" srcId="{19CA6AAF-22A5-43F1-8084-23EEC72E4284}" destId="{7F494602-5394-49A7-AC3E-6BB827FD6548}" srcOrd="0" destOrd="0" presId="urn:microsoft.com/office/officeart/2005/8/layout/orgChart1"/>
    <dgm:cxn modelId="{F4102C18-C537-4D99-9881-26B079E46EAA}" type="presParOf" srcId="{19CA6AAF-22A5-43F1-8084-23EEC72E4284}" destId="{6DF63675-599F-4642-8A94-F29D24ADD572}" srcOrd="1" destOrd="0" presId="urn:microsoft.com/office/officeart/2005/8/layout/orgChart1"/>
    <dgm:cxn modelId="{1EF7FCA9-6505-4063-878D-0EE898E74FB3}" type="presParOf" srcId="{C6F96B06-04A0-4DA7-AFC7-ECAB015BD84F}" destId="{1D6AA6B5-8F77-4D31-83C8-F63963B531B1}" srcOrd="1" destOrd="0" presId="urn:microsoft.com/office/officeart/2005/8/layout/orgChart1"/>
    <dgm:cxn modelId="{9B96059F-7DE8-4E9E-9A51-AA6AECEF21E6}" type="presParOf" srcId="{C6F96B06-04A0-4DA7-AFC7-ECAB015BD84F}" destId="{31408909-6DC3-4373-97A5-6DC26FA83E65}" srcOrd="2" destOrd="0" presId="urn:microsoft.com/office/officeart/2005/8/layout/orgChart1"/>
    <dgm:cxn modelId="{FF3331A3-D3C4-44D4-AE54-81680384BB23}" type="presParOf" srcId="{56336A83-7FBC-476C-A4A5-2B68C33D9977}" destId="{73F1B58B-DD53-48FF-9A3F-D379B26EA5DD}" srcOrd="2" destOrd="0" presId="urn:microsoft.com/office/officeart/2005/8/layout/orgChart1"/>
    <dgm:cxn modelId="{338782B7-80CD-435D-9E66-9CA11047F1A6}" type="presParOf" srcId="{56336A83-7FBC-476C-A4A5-2B68C33D9977}" destId="{DE5E1EFB-4742-4E23-AA70-2E077D151A93}" srcOrd="3" destOrd="0" presId="urn:microsoft.com/office/officeart/2005/8/layout/orgChart1"/>
    <dgm:cxn modelId="{23C06EF1-D04F-4A3D-8E23-9293E18464FC}" type="presParOf" srcId="{DE5E1EFB-4742-4E23-AA70-2E077D151A93}" destId="{B37DC05F-C263-46A4-A598-F32579EF0D81}" srcOrd="0" destOrd="0" presId="urn:microsoft.com/office/officeart/2005/8/layout/orgChart1"/>
    <dgm:cxn modelId="{92359B6D-AC8E-4BC4-A2CA-474AECB774E5}" type="presParOf" srcId="{B37DC05F-C263-46A4-A598-F32579EF0D81}" destId="{E1A09EC0-D100-4987-81F4-B3081118CEAC}" srcOrd="0" destOrd="0" presId="urn:microsoft.com/office/officeart/2005/8/layout/orgChart1"/>
    <dgm:cxn modelId="{E02872A7-4830-4842-8846-C6E619601B04}" type="presParOf" srcId="{B37DC05F-C263-46A4-A598-F32579EF0D81}" destId="{DD60090C-EB3C-4A74-B76E-27E35A0B49B7}" srcOrd="1" destOrd="0" presId="urn:microsoft.com/office/officeart/2005/8/layout/orgChart1"/>
    <dgm:cxn modelId="{34DDD02B-710D-4508-AFC3-22A923B6B62D}" type="presParOf" srcId="{DE5E1EFB-4742-4E23-AA70-2E077D151A93}" destId="{F0C6146C-ADE5-4094-AD07-1098FCE63C48}" srcOrd="1" destOrd="0" presId="urn:microsoft.com/office/officeart/2005/8/layout/orgChart1"/>
    <dgm:cxn modelId="{6DCE0314-2688-4480-AA14-1CCA7FCCC45A}" type="presParOf" srcId="{DE5E1EFB-4742-4E23-AA70-2E077D151A93}" destId="{6CE118AB-830A-47CA-BD4B-4F676F346A64}" srcOrd="2" destOrd="0" presId="urn:microsoft.com/office/officeart/2005/8/layout/orgChart1"/>
    <dgm:cxn modelId="{1D8A9DF9-6F0D-4F53-8834-833C24441DCD}" type="presParOf" srcId="{3194DBD7-299A-47A5-A092-F8CE3AF1F29D}" destId="{A47DAD18-C1E2-4159-8230-CF4921CBD12D}" srcOrd="2" destOrd="0" presId="urn:microsoft.com/office/officeart/2005/8/layout/orgChart1"/>
    <dgm:cxn modelId="{90685222-E80A-40E5-B1F5-ACDBDAFEC695}" type="presParOf" srcId="{85D7E262-8CE6-462B-977F-50B1CFE53E76}" destId="{D44E9877-3E6C-42F4-B159-395F30182EFE}" srcOrd="2" destOrd="0" presId="urn:microsoft.com/office/officeart/2005/8/layout/orgChart1"/>
    <dgm:cxn modelId="{D1125A93-5211-47F2-A3F6-F7FE4BA2E070}" type="presParOf" srcId="{D44E9877-3E6C-42F4-B159-395F30182EFE}" destId="{2EA7D4A7-1496-456D-9F85-4BF89F52AE4F}" srcOrd="0" destOrd="0" presId="urn:microsoft.com/office/officeart/2005/8/layout/orgChart1"/>
    <dgm:cxn modelId="{9EB85E76-6770-44B1-926A-9D10ECEA97C8}" type="presParOf" srcId="{D44E9877-3E6C-42F4-B159-395F30182EFE}" destId="{984FEA12-A1FF-4BBE-9883-87F0AF122D54}" srcOrd="1" destOrd="0" presId="urn:microsoft.com/office/officeart/2005/8/layout/orgChart1"/>
    <dgm:cxn modelId="{9CD209B7-F3FB-4F5C-8F4F-810C4D2A2379}" type="presParOf" srcId="{984FEA12-A1FF-4BBE-9883-87F0AF122D54}" destId="{22C0CDE9-A4BA-4496-8098-91CD9CBC2E79}" srcOrd="0" destOrd="0" presId="urn:microsoft.com/office/officeart/2005/8/layout/orgChart1"/>
    <dgm:cxn modelId="{AC17C6B7-2BC5-4694-B394-49E6FA2404E4}" type="presParOf" srcId="{22C0CDE9-A4BA-4496-8098-91CD9CBC2E79}" destId="{7E79752B-A666-453D-BC5A-6F50528A76FC}" srcOrd="0" destOrd="0" presId="urn:microsoft.com/office/officeart/2005/8/layout/orgChart1"/>
    <dgm:cxn modelId="{39912A24-CC06-4C5B-A3CA-A5F186A1E416}" type="presParOf" srcId="{22C0CDE9-A4BA-4496-8098-91CD9CBC2E79}" destId="{4834A5DB-11F5-4C3E-AF3B-F2635B62EB6C}" srcOrd="1" destOrd="0" presId="urn:microsoft.com/office/officeart/2005/8/layout/orgChart1"/>
    <dgm:cxn modelId="{B01CFD9C-DFF7-4112-A1ED-8E89386BEB06}" type="presParOf" srcId="{984FEA12-A1FF-4BBE-9883-87F0AF122D54}" destId="{A548F866-521E-4C0A-A41E-D09D1D0E7CF6}" srcOrd="1" destOrd="0" presId="urn:microsoft.com/office/officeart/2005/8/layout/orgChart1"/>
    <dgm:cxn modelId="{A4DFDEFE-4EF3-4720-966C-3C9CC4051767}" type="presParOf" srcId="{984FEA12-A1FF-4BBE-9883-87F0AF122D54}" destId="{31C8D51F-24B4-49A0-8929-322456D8ABBF}" srcOrd="2" destOrd="0" presId="urn:microsoft.com/office/officeart/2005/8/layout/orgChart1"/>
  </dgm:cxnLst>
  <dgm:bg>
    <a:solidFill>
      <a:schemeClr val="bg1"/>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EA7D4A7-1496-456D-9F85-4BF89F52AE4F}">
      <dsp:nvSpPr>
        <dsp:cNvPr id="0" name=""/>
        <dsp:cNvSpPr/>
      </dsp:nvSpPr>
      <dsp:spPr>
        <a:xfrm>
          <a:off x="27700463" y="3890537"/>
          <a:ext cx="1620878" cy="602483"/>
        </a:xfrm>
        <a:custGeom>
          <a:avLst/>
          <a:gdLst/>
          <a:ahLst/>
          <a:cxnLst/>
          <a:rect l="0" t="0" r="0" b="0"/>
          <a:pathLst>
            <a:path>
              <a:moveTo>
                <a:pt x="0" y="0"/>
              </a:moveTo>
              <a:lnTo>
                <a:pt x="0" y="602483"/>
              </a:lnTo>
              <a:lnTo>
                <a:pt x="1620878" y="602483"/>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3F1B58B-DD53-48FF-9A3F-D379B26EA5DD}">
      <dsp:nvSpPr>
        <dsp:cNvPr id="0" name=""/>
        <dsp:cNvSpPr/>
      </dsp:nvSpPr>
      <dsp:spPr>
        <a:xfrm>
          <a:off x="37580086" y="6978865"/>
          <a:ext cx="409799" cy="3905102"/>
        </a:xfrm>
        <a:custGeom>
          <a:avLst/>
          <a:gdLst/>
          <a:ahLst/>
          <a:cxnLst/>
          <a:rect l="0" t="0" r="0" b="0"/>
          <a:pathLst>
            <a:path>
              <a:moveTo>
                <a:pt x="0" y="0"/>
              </a:moveTo>
              <a:lnTo>
                <a:pt x="0" y="3905102"/>
              </a:lnTo>
              <a:lnTo>
                <a:pt x="409799" y="3905102"/>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8721F8A-F565-4520-981D-0C46E8E9785D}">
      <dsp:nvSpPr>
        <dsp:cNvPr id="0" name=""/>
        <dsp:cNvSpPr/>
      </dsp:nvSpPr>
      <dsp:spPr>
        <a:xfrm>
          <a:off x="37580086" y="6978865"/>
          <a:ext cx="330512" cy="1285427"/>
        </a:xfrm>
        <a:custGeom>
          <a:avLst/>
          <a:gdLst/>
          <a:ahLst/>
          <a:cxnLst/>
          <a:rect l="0" t="0" r="0" b="0"/>
          <a:pathLst>
            <a:path>
              <a:moveTo>
                <a:pt x="0" y="0"/>
              </a:moveTo>
              <a:lnTo>
                <a:pt x="0" y="1285427"/>
              </a:lnTo>
              <a:lnTo>
                <a:pt x="330512" y="1285427"/>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D7E0BDE-E397-4B7A-B395-98AC86BEA386}">
      <dsp:nvSpPr>
        <dsp:cNvPr id="0" name=""/>
        <dsp:cNvSpPr/>
      </dsp:nvSpPr>
      <dsp:spPr>
        <a:xfrm>
          <a:off x="27700463" y="3890537"/>
          <a:ext cx="9377916" cy="2071842"/>
        </a:xfrm>
        <a:custGeom>
          <a:avLst/>
          <a:gdLst/>
          <a:ahLst/>
          <a:cxnLst/>
          <a:rect l="0" t="0" r="0" b="0"/>
          <a:pathLst>
            <a:path>
              <a:moveTo>
                <a:pt x="0" y="0"/>
              </a:moveTo>
              <a:lnTo>
                <a:pt x="0" y="2071842"/>
              </a:lnTo>
              <a:lnTo>
                <a:pt x="9377916" y="2071842"/>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31E97DDA-65C6-47DE-B77B-D9614636A629}">
      <dsp:nvSpPr>
        <dsp:cNvPr id="0" name=""/>
        <dsp:cNvSpPr/>
      </dsp:nvSpPr>
      <dsp:spPr>
        <a:xfrm>
          <a:off x="23318249" y="7613330"/>
          <a:ext cx="711974" cy="5448379"/>
        </a:xfrm>
        <a:custGeom>
          <a:avLst/>
          <a:gdLst/>
          <a:ahLst/>
          <a:cxnLst/>
          <a:rect l="0" t="0" r="0" b="0"/>
          <a:pathLst>
            <a:path>
              <a:moveTo>
                <a:pt x="0" y="0"/>
              </a:moveTo>
              <a:lnTo>
                <a:pt x="0" y="5448379"/>
              </a:lnTo>
              <a:lnTo>
                <a:pt x="711974" y="5448379"/>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69AFBAFF-C6D6-429B-8BCA-D69ACB4C2679}">
      <dsp:nvSpPr>
        <dsp:cNvPr id="0" name=""/>
        <dsp:cNvSpPr/>
      </dsp:nvSpPr>
      <dsp:spPr>
        <a:xfrm>
          <a:off x="23318249" y="7613330"/>
          <a:ext cx="596533" cy="3132971"/>
        </a:xfrm>
        <a:custGeom>
          <a:avLst/>
          <a:gdLst/>
          <a:ahLst/>
          <a:cxnLst/>
          <a:rect l="0" t="0" r="0" b="0"/>
          <a:pathLst>
            <a:path>
              <a:moveTo>
                <a:pt x="0" y="0"/>
              </a:moveTo>
              <a:lnTo>
                <a:pt x="0" y="3132971"/>
              </a:lnTo>
              <a:lnTo>
                <a:pt x="596533" y="3132971"/>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401B888-C89F-4184-A2F4-830A90BE923E}">
      <dsp:nvSpPr>
        <dsp:cNvPr id="0" name=""/>
        <dsp:cNvSpPr/>
      </dsp:nvSpPr>
      <dsp:spPr>
        <a:xfrm>
          <a:off x="23318249" y="7613330"/>
          <a:ext cx="617761" cy="974825"/>
        </a:xfrm>
        <a:custGeom>
          <a:avLst/>
          <a:gdLst/>
          <a:ahLst/>
          <a:cxnLst/>
          <a:rect l="0" t="0" r="0" b="0"/>
          <a:pathLst>
            <a:path>
              <a:moveTo>
                <a:pt x="0" y="0"/>
              </a:moveTo>
              <a:lnTo>
                <a:pt x="0" y="974825"/>
              </a:lnTo>
              <a:lnTo>
                <a:pt x="617761" y="974825"/>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BEB0625-E8DD-477D-86AA-F4CF333C1191}">
      <dsp:nvSpPr>
        <dsp:cNvPr id="0" name=""/>
        <dsp:cNvSpPr/>
      </dsp:nvSpPr>
      <dsp:spPr>
        <a:xfrm>
          <a:off x="21081235" y="5364638"/>
          <a:ext cx="4288356" cy="631257"/>
        </a:xfrm>
        <a:custGeom>
          <a:avLst/>
          <a:gdLst/>
          <a:ahLst/>
          <a:cxnLst/>
          <a:rect l="0" t="0" r="0" b="0"/>
          <a:pathLst>
            <a:path>
              <a:moveTo>
                <a:pt x="0" y="0"/>
              </a:moveTo>
              <a:lnTo>
                <a:pt x="0" y="604412"/>
              </a:lnTo>
              <a:lnTo>
                <a:pt x="4288356" y="604412"/>
              </a:lnTo>
              <a:lnTo>
                <a:pt x="4288356" y="631257"/>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7CF1191-DC6F-4D08-A524-A48198B0DD67}">
      <dsp:nvSpPr>
        <dsp:cNvPr id="0" name=""/>
        <dsp:cNvSpPr/>
      </dsp:nvSpPr>
      <dsp:spPr>
        <a:xfrm>
          <a:off x="12834812" y="7473801"/>
          <a:ext cx="2920843" cy="7620912"/>
        </a:xfrm>
        <a:custGeom>
          <a:avLst/>
          <a:gdLst/>
          <a:ahLst/>
          <a:cxnLst/>
          <a:rect l="0" t="0" r="0" b="0"/>
          <a:pathLst>
            <a:path>
              <a:moveTo>
                <a:pt x="2920843" y="0"/>
              </a:moveTo>
              <a:lnTo>
                <a:pt x="2920843" y="7594067"/>
              </a:lnTo>
              <a:lnTo>
                <a:pt x="0" y="7594067"/>
              </a:lnTo>
              <a:lnTo>
                <a:pt x="0" y="7620912"/>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D161773-8604-4A23-B17E-F6111BDD4B42}">
      <dsp:nvSpPr>
        <dsp:cNvPr id="0" name=""/>
        <dsp:cNvSpPr/>
      </dsp:nvSpPr>
      <dsp:spPr>
        <a:xfrm>
          <a:off x="12824130" y="7473801"/>
          <a:ext cx="2931525" cy="6605742"/>
        </a:xfrm>
        <a:custGeom>
          <a:avLst/>
          <a:gdLst/>
          <a:ahLst/>
          <a:cxnLst/>
          <a:rect l="0" t="0" r="0" b="0"/>
          <a:pathLst>
            <a:path>
              <a:moveTo>
                <a:pt x="2931525" y="0"/>
              </a:moveTo>
              <a:lnTo>
                <a:pt x="2931525" y="6578897"/>
              </a:lnTo>
              <a:lnTo>
                <a:pt x="0" y="6578897"/>
              </a:lnTo>
              <a:lnTo>
                <a:pt x="0" y="6605742"/>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C9453ECB-03C1-4CAB-A3B9-4F276D3054E2}">
      <dsp:nvSpPr>
        <dsp:cNvPr id="0" name=""/>
        <dsp:cNvSpPr/>
      </dsp:nvSpPr>
      <dsp:spPr>
        <a:xfrm>
          <a:off x="14797775" y="12827638"/>
          <a:ext cx="1547824" cy="702545"/>
        </a:xfrm>
        <a:custGeom>
          <a:avLst/>
          <a:gdLst/>
          <a:ahLst/>
          <a:cxnLst/>
          <a:rect l="0" t="0" r="0" b="0"/>
          <a:pathLst>
            <a:path>
              <a:moveTo>
                <a:pt x="0" y="0"/>
              </a:moveTo>
              <a:lnTo>
                <a:pt x="0" y="702545"/>
              </a:lnTo>
              <a:lnTo>
                <a:pt x="1547824" y="702545"/>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72D3839-ED84-46E7-98F1-F7744A9E02C9}">
      <dsp:nvSpPr>
        <dsp:cNvPr id="0" name=""/>
        <dsp:cNvSpPr/>
      </dsp:nvSpPr>
      <dsp:spPr>
        <a:xfrm>
          <a:off x="15755656" y="7473801"/>
          <a:ext cx="685172" cy="4444133"/>
        </a:xfrm>
        <a:custGeom>
          <a:avLst/>
          <a:gdLst/>
          <a:ahLst/>
          <a:cxnLst/>
          <a:rect l="0" t="0" r="0" b="0"/>
          <a:pathLst>
            <a:path>
              <a:moveTo>
                <a:pt x="0" y="0"/>
              </a:moveTo>
              <a:lnTo>
                <a:pt x="0" y="4417288"/>
              </a:lnTo>
              <a:lnTo>
                <a:pt x="685172" y="4417288"/>
              </a:lnTo>
              <a:lnTo>
                <a:pt x="685172" y="4444133"/>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CE2161AB-A407-4979-A930-AC85574038D9}">
      <dsp:nvSpPr>
        <dsp:cNvPr id="0" name=""/>
        <dsp:cNvSpPr/>
      </dsp:nvSpPr>
      <dsp:spPr>
        <a:xfrm>
          <a:off x="15755656" y="7473801"/>
          <a:ext cx="543680" cy="380432"/>
        </a:xfrm>
        <a:custGeom>
          <a:avLst/>
          <a:gdLst/>
          <a:ahLst/>
          <a:cxnLst/>
          <a:rect l="0" t="0" r="0" b="0"/>
          <a:pathLst>
            <a:path>
              <a:moveTo>
                <a:pt x="0" y="0"/>
              </a:moveTo>
              <a:lnTo>
                <a:pt x="0" y="353587"/>
              </a:lnTo>
              <a:lnTo>
                <a:pt x="543680" y="353587"/>
              </a:lnTo>
              <a:lnTo>
                <a:pt x="543680" y="380432"/>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3CC72E7-8953-40AD-8F62-E772AE09CDA5}">
      <dsp:nvSpPr>
        <dsp:cNvPr id="0" name=""/>
        <dsp:cNvSpPr/>
      </dsp:nvSpPr>
      <dsp:spPr>
        <a:xfrm>
          <a:off x="14841036" y="10593341"/>
          <a:ext cx="1335888" cy="690454"/>
        </a:xfrm>
        <a:custGeom>
          <a:avLst/>
          <a:gdLst/>
          <a:ahLst/>
          <a:cxnLst/>
          <a:rect l="0" t="0" r="0" b="0"/>
          <a:pathLst>
            <a:path>
              <a:moveTo>
                <a:pt x="0" y="0"/>
              </a:moveTo>
              <a:lnTo>
                <a:pt x="0" y="690454"/>
              </a:lnTo>
              <a:lnTo>
                <a:pt x="1335888" y="690454"/>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9527F390-5006-4E47-AB2C-EA8F42B5603E}">
      <dsp:nvSpPr>
        <dsp:cNvPr id="0" name=""/>
        <dsp:cNvSpPr/>
      </dsp:nvSpPr>
      <dsp:spPr>
        <a:xfrm>
          <a:off x="15755656" y="7473801"/>
          <a:ext cx="537609" cy="1931879"/>
        </a:xfrm>
        <a:custGeom>
          <a:avLst/>
          <a:gdLst/>
          <a:ahLst/>
          <a:cxnLst/>
          <a:rect l="0" t="0" r="0" b="0"/>
          <a:pathLst>
            <a:path>
              <a:moveTo>
                <a:pt x="0" y="0"/>
              </a:moveTo>
              <a:lnTo>
                <a:pt x="0" y="1905034"/>
              </a:lnTo>
              <a:lnTo>
                <a:pt x="537609" y="1905034"/>
              </a:lnTo>
              <a:lnTo>
                <a:pt x="537609" y="1931879"/>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E2077162-95E5-48DE-A46C-47A89603A2D1}">
      <dsp:nvSpPr>
        <dsp:cNvPr id="0" name=""/>
        <dsp:cNvSpPr/>
      </dsp:nvSpPr>
      <dsp:spPr>
        <a:xfrm>
          <a:off x="15755656" y="5364638"/>
          <a:ext cx="5325579" cy="673074"/>
        </a:xfrm>
        <a:custGeom>
          <a:avLst/>
          <a:gdLst/>
          <a:ahLst/>
          <a:cxnLst/>
          <a:rect l="0" t="0" r="0" b="0"/>
          <a:pathLst>
            <a:path>
              <a:moveTo>
                <a:pt x="5325579" y="0"/>
              </a:moveTo>
              <a:lnTo>
                <a:pt x="5325579" y="646229"/>
              </a:lnTo>
              <a:lnTo>
                <a:pt x="0" y="646229"/>
              </a:lnTo>
              <a:lnTo>
                <a:pt x="0" y="673074"/>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51656AE-C1BE-4061-93F6-9064ADE339B8}">
      <dsp:nvSpPr>
        <dsp:cNvPr id="0" name=""/>
        <dsp:cNvSpPr/>
      </dsp:nvSpPr>
      <dsp:spPr>
        <a:xfrm>
          <a:off x="23645414" y="3890537"/>
          <a:ext cx="4055049" cy="648179"/>
        </a:xfrm>
        <a:custGeom>
          <a:avLst/>
          <a:gdLst/>
          <a:ahLst/>
          <a:cxnLst/>
          <a:rect l="0" t="0" r="0" b="0"/>
          <a:pathLst>
            <a:path>
              <a:moveTo>
                <a:pt x="4055049" y="0"/>
              </a:moveTo>
              <a:lnTo>
                <a:pt x="4055049" y="648179"/>
              </a:lnTo>
              <a:lnTo>
                <a:pt x="0" y="648179"/>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23389C0-3B87-45B6-8858-64DE40A3250D}">
      <dsp:nvSpPr>
        <dsp:cNvPr id="0" name=""/>
        <dsp:cNvSpPr/>
      </dsp:nvSpPr>
      <dsp:spPr>
        <a:xfrm>
          <a:off x="33895215" y="6801938"/>
          <a:ext cx="389453" cy="862264"/>
        </a:xfrm>
        <a:custGeom>
          <a:avLst/>
          <a:gdLst/>
          <a:ahLst/>
          <a:cxnLst/>
          <a:rect l="0" t="0" r="0" b="0"/>
          <a:pathLst>
            <a:path>
              <a:moveTo>
                <a:pt x="0" y="0"/>
              </a:moveTo>
              <a:lnTo>
                <a:pt x="0" y="837805"/>
              </a:lnTo>
              <a:lnTo>
                <a:pt x="389453" y="837805"/>
              </a:lnTo>
              <a:lnTo>
                <a:pt x="389453" y="862264"/>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A14F4216-09A7-4198-9636-43C3C6761BD4}">
      <dsp:nvSpPr>
        <dsp:cNvPr id="0" name=""/>
        <dsp:cNvSpPr/>
      </dsp:nvSpPr>
      <dsp:spPr>
        <a:xfrm>
          <a:off x="33895215" y="6801938"/>
          <a:ext cx="466429" cy="3854331"/>
        </a:xfrm>
        <a:custGeom>
          <a:avLst/>
          <a:gdLst/>
          <a:ahLst/>
          <a:cxnLst/>
          <a:rect l="0" t="0" r="0" b="0"/>
          <a:pathLst>
            <a:path>
              <a:moveTo>
                <a:pt x="0" y="0"/>
              </a:moveTo>
              <a:lnTo>
                <a:pt x="0" y="3829871"/>
              </a:lnTo>
              <a:lnTo>
                <a:pt x="466429" y="3829871"/>
              </a:lnTo>
              <a:lnTo>
                <a:pt x="466429" y="3854331"/>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1260742-BF6F-4C58-AC65-2A4098EBBD06}">
      <dsp:nvSpPr>
        <dsp:cNvPr id="0" name=""/>
        <dsp:cNvSpPr/>
      </dsp:nvSpPr>
      <dsp:spPr>
        <a:xfrm>
          <a:off x="27700463" y="3890537"/>
          <a:ext cx="3630572" cy="2047362"/>
        </a:xfrm>
        <a:custGeom>
          <a:avLst/>
          <a:gdLst/>
          <a:ahLst/>
          <a:cxnLst/>
          <a:rect l="0" t="0" r="0" b="0"/>
          <a:pathLst>
            <a:path>
              <a:moveTo>
                <a:pt x="0" y="0"/>
              </a:moveTo>
              <a:lnTo>
                <a:pt x="0" y="2047362"/>
              </a:lnTo>
              <a:lnTo>
                <a:pt x="3630572" y="2047362"/>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4FEB4786-20ED-4D42-B02A-DA2A2A06D295}">
      <dsp:nvSpPr>
        <dsp:cNvPr id="0" name=""/>
        <dsp:cNvSpPr/>
      </dsp:nvSpPr>
      <dsp:spPr>
        <a:xfrm>
          <a:off x="331405" y="6950209"/>
          <a:ext cx="91440" cy="5182261"/>
        </a:xfrm>
        <a:custGeom>
          <a:avLst/>
          <a:gdLst/>
          <a:ahLst/>
          <a:cxnLst/>
          <a:rect l="0" t="0" r="0" b="0"/>
          <a:pathLst>
            <a:path>
              <a:moveTo>
                <a:pt x="62990" y="0"/>
              </a:moveTo>
              <a:lnTo>
                <a:pt x="45720" y="5182261"/>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46E0A688-26A3-4A7B-ABBF-3AF2DE6EF98E}">
      <dsp:nvSpPr>
        <dsp:cNvPr id="0" name=""/>
        <dsp:cNvSpPr/>
      </dsp:nvSpPr>
      <dsp:spPr>
        <a:xfrm>
          <a:off x="348676" y="6950209"/>
          <a:ext cx="91440" cy="3432736"/>
        </a:xfrm>
        <a:custGeom>
          <a:avLst/>
          <a:gdLst/>
          <a:ahLst/>
          <a:cxnLst/>
          <a:rect l="0" t="0" r="0" b="0"/>
          <a:pathLst>
            <a:path>
              <a:moveTo>
                <a:pt x="45720" y="0"/>
              </a:moveTo>
              <a:lnTo>
                <a:pt x="45720" y="3432736"/>
              </a:lnTo>
              <a:lnTo>
                <a:pt x="92799" y="3432736"/>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2660997-184B-4017-92DB-9B0DB43A8073}">
      <dsp:nvSpPr>
        <dsp:cNvPr id="0" name=""/>
        <dsp:cNvSpPr/>
      </dsp:nvSpPr>
      <dsp:spPr>
        <a:xfrm>
          <a:off x="348676" y="6950209"/>
          <a:ext cx="91440" cy="1284518"/>
        </a:xfrm>
        <a:custGeom>
          <a:avLst/>
          <a:gdLst/>
          <a:ahLst/>
          <a:cxnLst/>
          <a:rect l="0" t="0" r="0" b="0"/>
          <a:pathLst>
            <a:path>
              <a:moveTo>
                <a:pt x="45720" y="0"/>
              </a:moveTo>
              <a:lnTo>
                <a:pt x="45720" y="1284518"/>
              </a:lnTo>
              <a:lnTo>
                <a:pt x="92799" y="1284518"/>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6DFF7E7-2F17-4B1C-85AE-EB9C862575FB}">
      <dsp:nvSpPr>
        <dsp:cNvPr id="0" name=""/>
        <dsp:cNvSpPr/>
      </dsp:nvSpPr>
      <dsp:spPr>
        <a:xfrm>
          <a:off x="1971980" y="5341225"/>
          <a:ext cx="2140732" cy="567521"/>
        </a:xfrm>
        <a:custGeom>
          <a:avLst/>
          <a:gdLst/>
          <a:ahLst/>
          <a:cxnLst/>
          <a:rect l="0" t="0" r="0" b="0"/>
          <a:pathLst>
            <a:path>
              <a:moveTo>
                <a:pt x="2140732" y="0"/>
              </a:moveTo>
              <a:lnTo>
                <a:pt x="2140732" y="543061"/>
              </a:lnTo>
              <a:lnTo>
                <a:pt x="0" y="543061"/>
              </a:lnTo>
              <a:lnTo>
                <a:pt x="0" y="567521"/>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67518804-C8D9-4102-ABE8-F1DD40224623}">
      <dsp:nvSpPr>
        <dsp:cNvPr id="0" name=""/>
        <dsp:cNvSpPr/>
      </dsp:nvSpPr>
      <dsp:spPr>
        <a:xfrm>
          <a:off x="7072495" y="9310400"/>
          <a:ext cx="934248" cy="3170133"/>
        </a:xfrm>
        <a:custGeom>
          <a:avLst/>
          <a:gdLst/>
          <a:ahLst/>
          <a:cxnLst/>
          <a:rect l="0" t="0" r="0" b="0"/>
          <a:pathLst>
            <a:path>
              <a:moveTo>
                <a:pt x="0" y="0"/>
              </a:moveTo>
              <a:lnTo>
                <a:pt x="0" y="3170133"/>
              </a:lnTo>
              <a:lnTo>
                <a:pt x="934248" y="3170133"/>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0FA5845F-5C12-43D4-902D-40BE05847C7B}">
      <dsp:nvSpPr>
        <dsp:cNvPr id="0" name=""/>
        <dsp:cNvSpPr/>
      </dsp:nvSpPr>
      <dsp:spPr>
        <a:xfrm>
          <a:off x="7072495" y="9310400"/>
          <a:ext cx="951491" cy="1137866"/>
        </a:xfrm>
        <a:custGeom>
          <a:avLst/>
          <a:gdLst/>
          <a:ahLst/>
          <a:cxnLst/>
          <a:rect l="0" t="0" r="0" b="0"/>
          <a:pathLst>
            <a:path>
              <a:moveTo>
                <a:pt x="0" y="0"/>
              </a:moveTo>
              <a:lnTo>
                <a:pt x="0" y="1137866"/>
              </a:lnTo>
              <a:lnTo>
                <a:pt x="951491" y="1137866"/>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48BD8635-2BE2-45A7-A22F-D466D1DDADF4}">
      <dsp:nvSpPr>
        <dsp:cNvPr id="0" name=""/>
        <dsp:cNvSpPr/>
      </dsp:nvSpPr>
      <dsp:spPr>
        <a:xfrm>
          <a:off x="8505287" y="7393007"/>
          <a:ext cx="186184" cy="439449"/>
        </a:xfrm>
        <a:custGeom>
          <a:avLst/>
          <a:gdLst/>
          <a:ahLst/>
          <a:cxnLst/>
          <a:rect l="0" t="0" r="0" b="0"/>
          <a:pathLst>
            <a:path>
              <a:moveTo>
                <a:pt x="0" y="0"/>
              </a:moveTo>
              <a:lnTo>
                <a:pt x="0" y="414990"/>
              </a:lnTo>
              <a:lnTo>
                <a:pt x="186184" y="414990"/>
              </a:lnTo>
              <a:lnTo>
                <a:pt x="186184" y="439449"/>
              </a:lnTo>
            </a:path>
          </a:pathLst>
        </a:custGeom>
        <a:noFill/>
        <a:ln w="9525" cap="flat" cmpd="sng" algn="ctr">
          <a:solidFill>
            <a:schemeClr val="accent1">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37064DD-07FF-4B11-B73C-05EED5E04081}">
      <dsp:nvSpPr>
        <dsp:cNvPr id="0" name=""/>
        <dsp:cNvSpPr/>
      </dsp:nvSpPr>
      <dsp:spPr>
        <a:xfrm>
          <a:off x="4112712" y="5341225"/>
          <a:ext cx="4392574" cy="591238"/>
        </a:xfrm>
        <a:custGeom>
          <a:avLst/>
          <a:gdLst/>
          <a:ahLst/>
          <a:cxnLst/>
          <a:rect l="0" t="0" r="0" b="0"/>
          <a:pathLst>
            <a:path>
              <a:moveTo>
                <a:pt x="0" y="0"/>
              </a:moveTo>
              <a:lnTo>
                <a:pt x="0" y="566779"/>
              </a:lnTo>
              <a:lnTo>
                <a:pt x="4392574" y="566779"/>
              </a:lnTo>
              <a:lnTo>
                <a:pt x="4392574" y="591238"/>
              </a:lnTo>
            </a:path>
          </a:pathLst>
        </a:custGeom>
        <a:noFill/>
        <a:ln w="9525" cap="flat" cmpd="sng" algn="ctr">
          <a:solidFill>
            <a:schemeClr val="accent6">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7CB431A8-75C6-4C63-968D-007CB3F39A97}">
      <dsp:nvSpPr>
        <dsp:cNvPr id="0" name=""/>
        <dsp:cNvSpPr/>
      </dsp:nvSpPr>
      <dsp:spPr>
        <a:xfrm>
          <a:off x="6676891" y="3890537"/>
          <a:ext cx="21023572" cy="634213"/>
        </a:xfrm>
        <a:custGeom>
          <a:avLst/>
          <a:gdLst/>
          <a:ahLst/>
          <a:cxnLst/>
          <a:rect l="0" t="0" r="0" b="0"/>
          <a:pathLst>
            <a:path>
              <a:moveTo>
                <a:pt x="21023572" y="0"/>
              </a:moveTo>
              <a:lnTo>
                <a:pt x="21023572" y="634213"/>
              </a:lnTo>
              <a:lnTo>
                <a:pt x="0" y="634213"/>
              </a:lnTo>
            </a:path>
          </a:pathLst>
        </a:custGeom>
        <a:noFill/>
        <a:ln w="9525" cap="flat" cmpd="sng" algn="ctr">
          <a:solidFill>
            <a:schemeClr val="accent5">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08CF62B-97F5-480D-B410-FE1680C47B92}">
      <dsp:nvSpPr>
        <dsp:cNvPr id="0" name=""/>
        <dsp:cNvSpPr/>
      </dsp:nvSpPr>
      <dsp:spPr>
        <a:xfrm>
          <a:off x="25136285" y="1326359"/>
          <a:ext cx="5128356" cy="2564178"/>
        </a:xfrm>
        <a:prstGeom prst="rect">
          <a:avLst/>
        </a:prstGeom>
        <a:solidFill>
          <a:srgbClr val="00206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20320" tIns="20320" rIns="20320" bIns="20320" numCol="1" spcCol="1270" anchor="ctr" anchorCtr="0">
          <a:noAutofit/>
        </a:bodyPr>
        <a:lstStyle/>
        <a:p>
          <a:pPr lvl="0" algn="ctr" defTabSz="1422400">
            <a:lnSpc>
              <a:spcPct val="90000"/>
            </a:lnSpc>
            <a:spcBef>
              <a:spcPct val="0"/>
            </a:spcBef>
            <a:spcAft>
              <a:spcPct val="35000"/>
            </a:spcAft>
          </a:pPr>
          <a:r>
            <a:rPr lang="ka-GE" sz="3200" b="1" kern="1200">
              <a:solidFill>
                <a:srgbClr val="FFC000"/>
              </a:solidFill>
            </a:rPr>
            <a:t>სსიპ  შრომის ინსპექციის სააგენტოს უფროსი</a:t>
          </a:r>
          <a:endParaRPr lang="en-US" sz="3200" b="1" kern="1200">
            <a:solidFill>
              <a:srgbClr val="FFC000"/>
            </a:solidFill>
          </a:endParaRPr>
        </a:p>
      </dsp:txBody>
      <dsp:txXfrm>
        <a:off x="25136285" y="1326359"/>
        <a:ext cx="5128356" cy="2564178"/>
      </dsp:txXfrm>
    </dsp:sp>
    <dsp:sp modelId="{BDC69384-1AA5-4068-B930-9904E4C56F4F}">
      <dsp:nvSpPr>
        <dsp:cNvPr id="0" name=""/>
        <dsp:cNvSpPr/>
      </dsp:nvSpPr>
      <dsp:spPr>
        <a:xfrm>
          <a:off x="1548534" y="3708277"/>
          <a:ext cx="5128356" cy="1632948"/>
        </a:xfrm>
        <a:prstGeom prst="rect">
          <a:avLst/>
        </a:prstGeom>
        <a:solidFill>
          <a:srgbClr val="00B05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1" kern="1200">
              <a:solidFill>
                <a:sysClr val="windowText" lastClr="000000"/>
              </a:solidFill>
            </a:rPr>
            <a:t>სააგენტოს უფროსის პირველი მოადგილე</a:t>
          </a:r>
          <a:endParaRPr lang="en-US" sz="2400" b="1" kern="1200">
            <a:solidFill>
              <a:sysClr val="windowText" lastClr="000000"/>
            </a:solidFill>
          </a:endParaRPr>
        </a:p>
      </dsp:txBody>
      <dsp:txXfrm>
        <a:off x="1548534" y="3708277"/>
        <a:ext cx="5128356" cy="1632948"/>
      </dsp:txXfrm>
    </dsp:sp>
    <dsp:sp modelId="{EA12B355-F40D-4CF5-BD3A-6E4E9101CB02}">
      <dsp:nvSpPr>
        <dsp:cNvPr id="0" name=""/>
        <dsp:cNvSpPr/>
      </dsp:nvSpPr>
      <dsp:spPr>
        <a:xfrm>
          <a:off x="5941109" y="5932464"/>
          <a:ext cx="5128356" cy="1460543"/>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1" kern="1200">
              <a:solidFill>
                <a:sysClr val="windowText" lastClr="000000"/>
              </a:solidFill>
            </a:rPr>
            <a:t>შრომით უფლებებზე ზედამხედველობის დეპარტამენტი</a:t>
          </a:r>
          <a:endParaRPr lang="en-US" sz="2400" b="1" kern="1200">
            <a:solidFill>
              <a:sysClr val="windowText" lastClr="000000"/>
            </a:solidFill>
          </a:endParaRPr>
        </a:p>
      </dsp:txBody>
      <dsp:txXfrm>
        <a:off x="5941109" y="5932464"/>
        <a:ext cx="5128356" cy="1460543"/>
      </dsp:txXfrm>
    </dsp:sp>
    <dsp:sp modelId="{D83EACC1-9598-4F87-8B69-E109FC392E1C}">
      <dsp:nvSpPr>
        <dsp:cNvPr id="0" name=""/>
        <dsp:cNvSpPr/>
      </dsp:nvSpPr>
      <dsp:spPr>
        <a:xfrm>
          <a:off x="6667751" y="7832457"/>
          <a:ext cx="4047442" cy="1477943"/>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შრომით უფლებებზე ზედამხედველობის სამმართველო</a:t>
          </a:r>
          <a:endParaRPr lang="en-US" sz="2400" b="0" kern="1200">
            <a:solidFill>
              <a:sysClr val="windowText" lastClr="000000"/>
            </a:solidFill>
          </a:endParaRPr>
        </a:p>
      </dsp:txBody>
      <dsp:txXfrm>
        <a:off x="6667751" y="7832457"/>
        <a:ext cx="4047442" cy="1477943"/>
      </dsp:txXfrm>
    </dsp:sp>
    <dsp:sp modelId="{E3C76D3F-2EEF-43E8-85BD-F8E7FA47AE6F}">
      <dsp:nvSpPr>
        <dsp:cNvPr id="0" name=""/>
        <dsp:cNvSpPr/>
      </dsp:nvSpPr>
      <dsp:spPr>
        <a:xfrm>
          <a:off x="8023986" y="9546908"/>
          <a:ext cx="5123348" cy="1802718"/>
        </a:xfrm>
        <a:prstGeom prst="rect">
          <a:avLst/>
        </a:prstGeom>
        <a:solidFill>
          <a:schemeClr val="accent2"/>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ka-GE" sz="2000" b="0" kern="1200">
              <a:solidFill>
                <a:sysClr val="windowText" lastClr="000000"/>
              </a:solidFill>
            </a:rPr>
            <a:t>სამუშაო ადგილებზე დისკრიმინაციის, სექსუალური შევიწროების აკრძალვისა და გენდრული თანასწორობის საკითხებზე ზედამხედველობის განყოფილება</a:t>
          </a:r>
          <a:endParaRPr lang="en-US" sz="2000" b="0" kern="1200">
            <a:solidFill>
              <a:sysClr val="windowText" lastClr="000000"/>
            </a:solidFill>
          </a:endParaRPr>
        </a:p>
      </dsp:txBody>
      <dsp:txXfrm>
        <a:off x="8023986" y="9546908"/>
        <a:ext cx="5123348" cy="1802718"/>
      </dsp:txXfrm>
    </dsp:sp>
    <dsp:sp modelId="{1F3E0726-246E-42EC-BD19-61A2FFDB7244}">
      <dsp:nvSpPr>
        <dsp:cNvPr id="0" name=""/>
        <dsp:cNvSpPr/>
      </dsp:nvSpPr>
      <dsp:spPr>
        <a:xfrm>
          <a:off x="8006743" y="11649173"/>
          <a:ext cx="5015978" cy="1662721"/>
        </a:xfrm>
        <a:prstGeom prst="rect">
          <a:avLst/>
        </a:prstGeom>
        <a:solidFill>
          <a:schemeClr val="accent2"/>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იძულებითი შრომის, შრომითი ექსპლუატაციისა და ტრეფიკინგის პრევენციაზე ზედამხედველობის განყოფილება</a:t>
          </a:r>
          <a:endParaRPr lang="en-US" sz="2400" b="0" kern="1200">
            <a:solidFill>
              <a:sysClr val="windowText" lastClr="000000"/>
            </a:solidFill>
          </a:endParaRPr>
        </a:p>
      </dsp:txBody>
      <dsp:txXfrm>
        <a:off x="8006743" y="11649173"/>
        <a:ext cx="5015978" cy="1662721"/>
      </dsp:txXfrm>
    </dsp:sp>
    <dsp:sp modelId="{9516296B-DE1B-4078-85DA-EF5BDD414901}">
      <dsp:nvSpPr>
        <dsp:cNvPr id="0" name=""/>
        <dsp:cNvSpPr/>
      </dsp:nvSpPr>
      <dsp:spPr>
        <a:xfrm>
          <a:off x="0" y="5908746"/>
          <a:ext cx="3943960" cy="1041462"/>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1" kern="1200">
              <a:solidFill>
                <a:sysClr val="windowText" lastClr="000000"/>
              </a:solidFill>
            </a:rPr>
            <a:t>ადმინისტრაციული  დეპარტამენტი</a:t>
          </a:r>
          <a:endParaRPr lang="en-US" sz="2400" b="0" kern="1200">
            <a:solidFill>
              <a:sysClr val="windowText" lastClr="000000"/>
            </a:solidFill>
          </a:endParaRPr>
        </a:p>
      </dsp:txBody>
      <dsp:txXfrm>
        <a:off x="0" y="5908746"/>
        <a:ext cx="3943960" cy="1041462"/>
      </dsp:txXfrm>
    </dsp:sp>
    <dsp:sp modelId="{04B3588C-B34B-47D0-B401-4B6AE347F604}">
      <dsp:nvSpPr>
        <dsp:cNvPr id="0" name=""/>
        <dsp:cNvSpPr/>
      </dsp:nvSpPr>
      <dsp:spPr>
        <a:xfrm>
          <a:off x="441475" y="7260503"/>
          <a:ext cx="5123348" cy="1948447"/>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ადამიანური რესურსების მართვისა და ინფორმაციული ტექნოლოგიების სამმართველო</a:t>
          </a:r>
          <a:endParaRPr lang="en-US" sz="2400" b="0" kern="1200">
            <a:solidFill>
              <a:sysClr val="windowText" lastClr="000000"/>
            </a:solidFill>
          </a:endParaRPr>
        </a:p>
      </dsp:txBody>
      <dsp:txXfrm>
        <a:off x="441475" y="7260503"/>
        <a:ext cx="5123348" cy="1948447"/>
      </dsp:txXfrm>
    </dsp:sp>
    <dsp:sp modelId="{58CCBD99-EA7D-479B-86EE-0A9420516D5B}">
      <dsp:nvSpPr>
        <dsp:cNvPr id="0" name=""/>
        <dsp:cNvSpPr/>
      </dsp:nvSpPr>
      <dsp:spPr>
        <a:xfrm>
          <a:off x="441475" y="9466820"/>
          <a:ext cx="5123348" cy="1832252"/>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საერთაშორისო და საზოგადოებასთან ურთიერთობის, სტატისტიკისა და ანალიტიკის სამმართველო</a:t>
          </a:r>
          <a:endParaRPr lang="en-US" sz="2400" b="0" kern="1200">
            <a:solidFill>
              <a:sysClr val="windowText" lastClr="000000"/>
            </a:solidFill>
          </a:endParaRPr>
        </a:p>
      </dsp:txBody>
      <dsp:txXfrm>
        <a:off x="441475" y="9466820"/>
        <a:ext cx="5123348" cy="1832252"/>
      </dsp:txXfrm>
    </dsp:sp>
    <dsp:sp modelId="{40B7FC14-D314-4125-B645-AC57560F3548}">
      <dsp:nvSpPr>
        <dsp:cNvPr id="0" name=""/>
        <dsp:cNvSpPr/>
      </dsp:nvSpPr>
      <dsp:spPr>
        <a:xfrm>
          <a:off x="377125" y="11508638"/>
          <a:ext cx="5123348" cy="1247664"/>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საქმისწარმოებისა და დოკუმენტბრუნვის სამმართველო</a:t>
          </a:r>
          <a:endParaRPr lang="en-US" sz="2400" b="0" kern="1200">
            <a:solidFill>
              <a:sysClr val="windowText" lastClr="000000"/>
            </a:solidFill>
          </a:endParaRPr>
        </a:p>
      </dsp:txBody>
      <dsp:txXfrm>
        <a:off x="377125" y="11508638"/>
        <a:ext cx="5123348" cy="1247664"/>
      </dsp:txXfrm>
    </dsp:sp>
    <dsp:sp modelId="{3A21835B-2009-4FFB-8C53-250979E2057F}">
      <dsp:nvSpPr>
        <dsp:cNvPr id="0" name=""/>
        <dsp:cNvSpPr/>
      </dsp:nvSpPr>
      <dsp:spPr>
        <a:xfrm>
          <a:off x="31331036" y="5073862"/>
          <a:ext cx="5128356" cy="1728075"/>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1" kern="1200">
              <a:solidFill>
                <a:sysClr val="windowText" lastClr="000000"/>
              </a:solidFill>
            </a:rPr>
            <a:t>სამართლებრივი უზრუნველყოფის დეპარტამენტი</a:t>
          </a:r>
          <a:endParaRPr lang="en-US" sz="2400" b="1" kern="1200">
            <a:solidFill>
              <a:sysClr val="windowText" lastClr="000000"/>
            </a:solidFill>
          </a:endParaRPr>
        </a:p>
      </dsp:txBody>
      <dsp:txXfrm>
        <a:off x="31331036" y="5073862"/>
        <a:ext cx="5128356" cy="1728075"/>
      </dsp:txXfrm>
    </dsp:sp>
    <dsp:sp modelId="{034684D4-0DBD-4447-ACE5-0AF3CFADF4A6}">
      <dsp:nvSpPr>
        <dsp:cNvPr id="0" name=""/>
        <dsp:cNvSpPr/>
      </dsp:nvSpPr>
      <dsp:spPr>
        <a:xfrm>
          <a:off x="32127143" y="10656269"/>
          <a:ext cx="4469002" cy="2311708"/>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ადმინისტრაციული საჩივრების განხილვის სამმართველო</a:t>
          </a:r>
          <a:endParaRPr lang="en-US" sz="2400" b="0" kern="1200">
            <a:solidFill>
              <a:sysClr val="windowText" lastClr="000000"/>
            </a:solidFill>
          </a:endParaRPr>
        </a:p>
      </dsp:txBody>
      <dsp:txXfrm>
        <a:off x="32127143" y="10656269"/>
        <a:ext cx="4469002" cy="2311708"/>
      </dsp:txXfrm>
    </dsp:sp>
    <dsp:sp modelId="{F1F8ACDE-7C17-4E74-A8E1-58DFCCC17BC6}">
      <dsp:nvSpPr>
        <dsp:cNvPr id="0" name=""/>
        <dsp:cNvSpPr/>
      </dsp:nvSpPr>
      <dsp:spPr>
        <a:xfrm>
          <a:off x="32080162" y="7664202"/>
          <a:ext cx="4409013" cy="2561674"/>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სასამართლო დავები წარმართვის, დოკუმენტაციის სამართლებრივი რევიზიისა და ვიზირების სამმართველო</a:t>
          </a:r>
          <a:endParaRPr lang="en-US" sz="2400" b="0" kern="1200">
            <a:solidFill>
              <a:sysClr val="windowText" lastClr="000000"/>
            </a:solidFill>
          </a:endParaRPr>
        </a:p>
      </dsp:txBody>
      <dsp:txXfrm>
        <a:off x="32080162" y="7664202"/>
        <a:ext cx="4409013" cy="2561674"/>
      </dsp:txXfrm>
    </dsp:sp>
    <dsp:sp modelId="{ECE84A1D-55AD-4E81-ABD8-4E7AA3955750}">
      <dsp:nvSpPr>
        <dsp:cNvPr id="0" name=""/>
        <dsp:cNvSpPr/>
      </dsp:nvSpPr>
      <dsp:spPr>
        <a:xfrm>
          <a:off x="18517057" y="3712794"/>
          <a:ext cx="5128356" cy="1651843"/>
        </a:xfrm>
        <a:prstGeom prst="rect">
          <a:avLst/>
        </a:prstGeom>
        <a:solidFill>
          <a:srgbClr val="00B05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1" kern="1200">
              <a:solidFill>
                <a:sysClr val="windowText" lastClr="000000"/>
              </a:solidFill>
            </a:rPr>
            <a:t>სააგენტოს უფროსის  მოადგილე</a:t>
          </a:r>
          <a:endParaRPr lang="en-US" sz="2400" b="1" kern="1200">
            <a:solidFill>
              <a:sysClr val="windowText" lastClr="000000"/>
            </a:solidFill>
          </a:endParaRPr>
        </a:p>
      </dsp:txBody>
      <dsp:txXfrm>
        <a:off x="18517057" y="3712794"/>
        <a:ext cx="5128356" cy="1651843"/>
      </dsp:txXfrm>
    </dsp:sp>
    <dsp:sp modelId="{766E7449-63FD-48C5-B56D-0919F5C4AA5F}">
      <dsp:nvSpPr>
        <dsp:cNvPr id="0" name=""/>
        <dsp:cNvSpPr/>
      </dsp:nvSpPr>
      <dsp:spPr>
        <a:xfrm>
          <a:off x="13191477" y="6037712"/>
          <a:ext cx="5128356" cy="1436088"/>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1" kern="1200">
              <a:solidFill>
                <a:sysClr val="windowText" lastClr="000000"/>
              </a:solidFill>
            </a:rPr>
            <a:t>შრომის უსაფრთხოებაზე ზედამხედველობის  დეპარტამენტი</a:t>
          </a:r>
          <a:endParaRPr lang="en-US" sz="2400" b="1" kern="1200">
            <a:solidFill>
              <a:sysClr val="windowText" lastClr="000000"/>
            </a:solidFill>
          </a:endParaRPr>
        </a:p>
      </dsp:txBody>
      <dsp:txXfrm>
        <a:off x="13191477" y="6037712"/>
        <a:ext cx="5128356" cy="1436088"/>
      </dsp:txXfrm>
    </dsp:sp>
    <dsp:sp modelId="{B0B83E91-ACE1-4420-B634-C487111FE584}">
      <dsp:nvSpPr>
        <dsp:cNvPr id="0" name=""/>
        <dsp:cNvSpPr/>
      </dsp:nvSpPr>
      <dsp:spPr>
        <a:xfrm>
          <a:off x="14477979" y="9405681"/>
          <a:ext cx="3630572" cy="1187660"/>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065" tIns="12065" rIns="12065" bIns="12065" numCol="1" spcCol="1270" anchor="ctr" anchorCtr="0">
          <a:noAutofit/>
        </a:bodyPr>
        <a:lstStyle/>
        <a:p>
          <a:pPr lvl="0" algn="ctr" defTabSz="844550">
            <a:lnSpc>
              <a:spcPct val="90000"/>
            </a:lnSpc>
            <a:spcBef>
              <a:spcPct val="0"/>
            </a:spcBef>
            <a:spcAft>
              <a:spcPct val="35000"/>
            </a:spcAft>
          </a:pPr>
          <a:r>
            <a:rPr lang="ka-GE" sz="1900" b="0" kern="1200">
              <a:solidFill>
                <a:sysClr val="windowText" lastClr="000000"/>
              </a:solidFill>
            </a:rPr>
            <a:t>სამთომოპოვებით და მძიმე  მრეწველობაზე ზედამხედველობის სამმართველო</a:t>
          </a:r>
          <a:endParaRPr lang="en-US" sz="1900" b="0" kern="1200">
            <a:solidFill>
              <a:sysClr val="windowText" lastClr="000000"/>
            </a:solidFill>
          </a:endParaRPr>
        </a:p>
      </dsp:txBody>
      <dsp:txXfrm>
        <a:off x="14477979" y="9405681"/>
        <a:ext cx="3630572" cy="1187660"/>
      </dsp:txXfrm>
    </dsp:sp>
    <dsp:sp modelId="{8B2C3A3D-6C25-4412-8172-27A8CF067494}">
      <dsp:nvSpPr>
        <dsp:cNvPr id="0" name=""/>
        <dsp:cNvSpPr/>
      </dsp:nvSpPr>
      <dsp:spPr>
        <a:xfrm>
          <a:off x="16176924" y="10770187"/>
          <a:ext cx="4672614" cy="1027218"/>
        </a:xfrm>
        <a:prstGeom prst="rect">
          <a:avLst/>
        </a:prstGeom>
        <a:solidFill>
          <a:schemeClr val="accent2"/>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065" tIns="12065" rIns="12065" bIns="12065" numCol="1" spcCol="1270" anchor="ctr" anchorCtr="0">
          <a:noAutofit/>
        </a:bodyPr>
        <a:lstStyle/>
        <a:p>
          <a:pPr lvl="0" algn="ctr" defTabSz="844550">
            <a:lnSpc>
              <a:spcPct val="90000"/>
            </a:lnSpc>
            <a:spcBef>
              <a:spcPct val="0"/>
            </a:spcBef>
            <a:spcAft>
              <a:spcPct val="35000"/>
            </a:spcAft>
          </a:pPr>
          <a:r>
            <a:rPr lang="ka-GE" sz="1900" b="0" kern="1200">
              <a:solidFill>
                <a:sysClr val="windowText" lastClr="000000"/>
              </a:solidFill>
            </a:rPr>
            <a:t>მძიმე მრეწველობაზე ზედამხედველობის განყოფილება</a:t>
          </a:r>
          <a:endParaRPr lang="en-US" sz="1900" b="0" kern="1200">
            <a:solidFill>
              <a:sysClr val="windowText" lastClr="000000"/>
            </a:solidFill>
          </a:endParaRPr>
        </a:p>
      </dsp:txBody>
      <dsp:txXfrm>
        <a:off x="16176924" y="10770187"/>
        <a:ext cx="4672614" cy="1027218"/>
      </dsp:txXfrm>
    </dsp:sp>
    <dsp:sp modelId="{E6619448-FC14-41AE-B81D-2CCB2461D3C3}">
      <dsp:nvSpPr>
        <dsp:cNvPr id="0" name=""/>
        <dsp:cNvSpPr/>
      </dsp:nvSpPr>
      <dsp:spPr>
        <a:xfrm>
          <a:off x="14199927" y="7854234"/>
          <a:ext cx="4198818" cy="1250464"/>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065" tIns="12065" rIns="12065" bIns="12065" numCol="1" spcCol="1270" anchor="ctr" anchorCtr="0">
          <a:noAutofit/>
        </a:bodyPr>
        <a:lstStyle/>
        <a:p>
          <a:pPr lvl="0" algn="ctr" defTabSz="844550">
            <a:lnSpc>
              <a:spcPct val="90000"/>
            </a:lnSpc>
            <a:spcBef>
              <a:spcPct val="0"/>
            </a:spcBef>
            <a:spcAft>
              <a:spcPct val="35000"/>
            </a:spcAft>
          </a:pPr>
          <a:r>
            <a:rPr lang="ka-GE" sz="1900" b="0" kern="1200">
              <a:solidFill>
                <a:sysClr val="windowText" lastClr="000000"/>
              </a:solidFill>
            </a:rPr>
            <a:t>სამშენებლო სექტორზე ზედამხედველობის სამმართველო</a:t>
          </a:r>
          <a:endParaRPr lang="en-US" sz="1900" b="0" kern="1200">
            <a:solidFill>
              <a:sysClr val="windowText" lastClr="000000"/>
            </a:solidFill>
          </a:endParaRPr>
        </a:p>
      </dsp:txBody>
      <dsp:txXfrm>
        <a:off x="14199927" y="7854234"/>
        <a:ext cx="4198818" cy="1250464"/>
      </dsp:txXfrm>
    </dsp:sp>
    <dsp:sp modelId="{FDCA614A-4663-4ED2-A785-2F461246CDB4}">
      <dsp:nvSpPr>
        <dsp:cNvPr id="0" name=""/>
        <dsp:cNvSpPr/>
      </dsp:nvSpPr>
      <dsp:spPr>
        <a:xfrm>
          <a:off x="14387012" y="11917935"/>
          <a:ext cx="4107632" cy="909703"/>
        </a:xfrm>
        <a:prstGeom prst="rect">
          <a:avLst/>
        </a:prstGeom>
        <a:solidFill>
          <a:srgbClr val="1B69AF"/>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065" tIns="12065" rIns="12065" bIns="12065" numCol="1" spcCol="1270" anchor="ctr" anchorCtr="0">
          <a:noAutofit/>
        </a:bodyPr>
        <a:lstStyle/>
        <a:p>
          <a:pPr lvl="0" algn="ctr" defTabSz="844550">
            <a:lnSpc>
              <a:spcPct val="90000"/>
            </a:lnSpc>
            <a:spcBef>
              <a:spcPct val="0"/>
            </a:spcBef>
            <a:spcAft>
              <a:spcPct val="35000"/>
            </a:spcAft>
          </a:pPr>
          <a:r>
            <a:rPr lang="ka-GE" sz="1900" b="0" kern="1200">
              <a:solidFill>
                <a:sysClr val="windowText" lastClr="000000"/>
              </a:solidFill>
            </a:rPr>
            <a:t>მსუბუქ  მრეწველობასა და მომსახურების სექტორზე ზედამხედველობის სამმართველო</a:t>
          </a:r>
          <a:endParaRPr lang="en-US" sz="1900" b="0" kern="1200">
            <a:solidFill>
              <a:sysClr val="windowText" lastClr="000000"/>
            </a:solidFill>
          </a:endParaRPr>
        </a:p>
      </dsp:txBody>
      <dsp:txXfrm>
        <a:off x="14387012" y="11917935"/>
        <a:ext cx="4107632" cy="909703"/>
      </dsp:txXfrm>
    </dsp:sp>
    <dsp:sp modelId="{ED8D85B8-8D95-4254-9BA7-A801666B8A7C}">
      <dsp:nvSpPr>
        <dsp:cNvPr id="0" name=""/>
        <dsp:cNvSpPr/>
      </dsp:nvSpPr>
      <dsp:spPr>
        <a:xfrm>
          <a:off x="16345599" y="13116778"/>
          <a:ext cx="4672614" cy="826809"/>
        </a:xfrm>
        <a:prstGeom prst="rect">
          <a:avLst/>
        </a:prstGeom>
        <a:solidFill>
          <a:schemeClr val="accent2"/>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065" tIns="12065" rIns="12065" bIns="12065" numCol="1" spcCol="1270" anchor="ctr" anchorCtr="0">
          <a:noAutofit/>
        </a:bodyPr>
        <a:lstStyle/>
        <a:p>
          <a:pPr lvl="0" algn="ctr" defTabSz="844550">
            <a:lnSpc>
              <a:spcPct val="90000"/>
            </a:lnSpc>
            <a:spcBef>
              <a:spcPct val="0"/>
            </a:spcBef>
            <a:spcAft>
              <a:spcPct val="35000"/>
            </a:spcAft>
          </a:pPr>
          <a:r>
            <a:rPr lang="ka-GE" sz="1900" b="0" kern="1200">
              <a:solidFill>
                <a:sysClr val="windowText" lastClr="000000"/>
              </a:solidFill>
            </a:rPr>
            <a:t>მომსახურების სექტორზე ზედამხედველობის განყოფილება</a:t>
          </a:r>
          <a:endParaRPr lang="en-US" sz="1900" b="0" kern="1200">
            <a:solidFill>
              <a:sysClr val="windowText" lastClr="000000"/>
            </a:solidFill>
          </a:endParaRPr>
        </a:p>
      </dsp:txBody>
      <dsp:txXfrm>
        <a:off x="16345599" y="13116778"/>
        <a:ext cx="4672614" cy="826809"/>
      </dsp:txXfrm>
    </dsp:sp>
    <dsp:sp modelId="{BCE99CD8-9503-4E93-9AF7-820152C1662F}">
      <dsp:nvSpPr>
        <dsp:cNvPr id="0" name=""/>
        <dsp:cNvSpPr/>
      </dsp:nvSpPr>
      <dsp:spPr>
        <a:xfrm>
          <a:off x="11294986" y="14079544"/>
          <a:ext cx="3058286" cy="791363"/>
        </a:xfrm>
        <a:prstGeom prst="flowChartAlternateProcess">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065" tIns="12065" rIns="12065" bIns="12065" numCol="1" spcCol="1270" anchor="ctr" anchorCtr="0">
          <a:noAutofit/>
        </a:bodyPr>
        <a:lstStyle/>
        <a:p>
          <a:pPr lvl="0" algn="ctr" defTabSz="844550">
            <a:lnSpc>
              <a:spcPct val="90000"/>
            </a:lnSpc>
            <a:spcBef>
              <a:spcPct val="0"/>
            </a:spcBef>
            <a:spcAft>
              <a:spcPct val="35000"/>
            </a:spcAft>
          </a:pPr>
          <a:r>
            <a:rPr lang="ka-GE" sz="1900" kern="1200">
              <a:solidFill>
                <a:sysClr val="windowText" lastClr="000000"/>
              </a:solidFill>
            </a:rPr>
            <a:t>იმერეთის რეგიონული სამმართველო</a:t>
          </a:r>
          <a:endParaRPr lang="en-US" sz="1900" b="0" kern="1200">
            <a:solidFill>
              <a:sysClr val="windowText" lastClr="000000"/>
            </a:solidFill>
          </a:endParaRPr>
        </a:p>
      </dsp:txBody>
      <dsp:txXfrm>
        <a:off x="11333616" y="14118174"/>
        <a:ext cx="2981026" cy="714103"/>
      </dsp:txXfrm>
    </dsp:sp>
    <dsp:sp modelId="{2E6D8D0C-1DA6-4B53-A23C-7E39EF6BCDD0}">
      <dsp:nvSpPr>
        <dsp:cNvPr id="0" name=""/>
        <dsp:cNvSpPr/>
      </dsp:nvSpPr>
      <dsp:spPr>
        <a:xfrm>
          <a:off x="11347539" y="15094714"/>
          <a:ext cx="2974546" cy="726614"/>
        </a:xfrm>
        <a:prstGeom prst="flowChartAlternateProcess">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2065" tIns="12065" rIns="12065" bIns="12065" numCol="1" spcCol="1270" anchor="ctr" anchorCtr="0">
          <a:noAutofit/>
        </a:bodyPr>
        <a:lstStyle/>
        <a:p>
          <a:pPr lvl="0" algn="ctr" defTabSz="844550">
            <a:lnSpc>
              <a:spcPct val="90000"/>
            </a:lnSpc>
            <a:spcBef>
              <a:spcPct val="0"/>
            </a:spcBef>
            <a:spcAft>
              <a:spcPct val="35000"/>
            </a:spcAft>
          </a:pPr>
          <a:r>
            <a:rPr lang="ka-GE" sz="1900" kern="1200">
              <a:solidFill>
                <a:sysClr val="windowText" lastClr="000000"/>
              </a:solidFill>
            </a:rPr>
            <a:t>აჭარის რეგიონული სამმართველო</a:t>
          </a:r>
          <a:endParaRPr lang="en-US" sz="1900" kern="1200">
            <a:solidFill>
              <a:sysClr val="windowText" lastClr="000000"/>
            </a:solidFill>
          </a:endParaRPr>
        </a:p>
      </dsp:txBody>
      <dsp:txXfrm>
        <a:off x="11383009" y="15130184"/>
        <a:ext cx="2903606" cy="655674"/>
      </dsp:txXfrm>
    </dsp:sp>
    <dsp:sp modelId="{65955E61-ED2A-4C61-9C5B-6989976217FA}">
      <dsp:nvSpPr>
        <dsp:cNvPr id="0" name=""/>
        <dsp:cNvSpPr/>
      </dsp:nvSpPr>
      <dsp:spPr>
        <a:xfrm>
          <a:off x="22805413" y="5995896"/>
          <a:ext cx="5128356" cy="1617433"/>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1" kern="1200">
              <a:solidFill>
                <a:sysClr val="windowText" lastClr="000000"/>
              </a:solidFill>
            </a:rPr>
            <a:t>საფინანსო-ეკონომოკური </a:t>
          </a:r>
        </a:p>
        <a:p>
          <a:pPr lvl="0" algn="ctr" defTabSz="1066800">
            <a:lnSpc>
              <a:spcPct val="90000"/>
            </a:lnSpc>
            <a:spcBef>
              <a:spcPct val="0"/>
            </a:spcBef>
            <a:spcAft>
              <a:spcPct val="35000"/>
            </a:spcAft>
          </a:pPr>
          <a:r>
            <a:rPr lang="ka-GE" sz="2400" b="1" kern="1200">
              <a:solidFill>
                <a:sysClr val="windowText" lastClr="000000"/>
              </a:solidFill>
            </a:rPr>
            <a:t>დეპარტამენტი</a:t>
          </a:r>
          <a:endParaRPr lang="en-US" sz="2400" b="1" kern="1200">
            <a:solidFill>
              <a:sysClr val="windowText" lastClr="000000"/>
            </a:solidFill>
          </a:endParaRPr>
        </a:p>
      </dsp:txBody>
      <dsp:txXfrm>
        <a:off x="22805413" y="5995896"/>
        <a:ext cx="5128356" cy="1617433"/>
      </dsp:txXfrm>
    </dsp:sp>
    <dsp:sp modelId="{FB8FD1E3-116A-4DD9-924B-8529B9A723E0}">
      <dsp:nvSpPr>
        <dsp:cNvPr id="0" name=""/>
        <dsp:cNvSpPr/>
      </dsp:nvSpPr>
      <dsp:spPr>
        <a:xfrm>
          <a:off x="23936011" y="7805734"/>
          <a:ext cx="4904899" cy="1564843"/>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სახელმწიფო შესყიდვების სამმართველო</a:t>
          </a:r>
          <a:endParaRPr lang="en-US" sz="2400" b="0" kern="1200">
            <a:solidFill>
              <a:sysClr val="windowText" lastClr="000000"/>
            </a:solidFill>
          </a:endParaRPr>
        </a:p>
      </dsp:txBody>
      <dsp:txXfrm>
        <a:off x="23936011" y="7805734"/>
        <a:ext cx="4904899" cy="1564843"/>
      </dsp:txXfrm>
    </dsp:sp>
    <dsp:sp modelId="{630270DF-6872-4059-A864-D0E4EF245FEB}">
      <dsp:nvSpPr>
        <dsp:cNvPr id="0" name=""/>
        <dsp:cNvSpPr/>
      </dsp:nvSpPr>
      <dsp:spPr>
        <a:xfrm>
          <a:off x="23914782" y="9686690"/>
          <a:ext cx="4762538" cy="2119220"/>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ფინანსური რესურსების მართვისა და აღრიცხვის სამმართველო</a:t>
          </a:r>
          <a:endParaRPr lang="en-US" sz="2400" b="0" kern="1200">
            <a:solidFill>
              <a:sysClr val="windowText" lastClr="000000"/>
            </a:solidFill>
          </a:endParaRPr>
        </a:p>
      </dsp:txBody>
      <dsp:txXfrm>
        <a:off x="23914782" y="9686690"/>
        <a:ext cx="4762538" cy="2119220"/>
      </dsp:txXfrm>
    </dsp:sp>
    <dsp:sp modelId="{88EACE5B-BA3B-4553-A867-7F02607C6896}">
      <dsp:nvSpPr>
        <dsp:cNvPr id="0" name=""/>
        <dsp:cNvSpPr/>
      </dsp:nvSpPr>
      <dsp:spPr>
        <a:xfrm flipH="1">
          <a:off x="24030224" y="12219908"/>
          <a:ext cx="4643750" cy="1683602"/>
        </a:xfrm>
        <a:prstGeom prst="rect">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kern="1200">
              <a:solidFill>
                <a:sysClr val="windowText" lastClr="000000"/>
              </a:solidFill>
            </a:rPr>
            <a:t>მატერიალურ-ტექნიკური უზრუნველყოფის სამმართველო</a:t>
          </a:r>
          <a:endParaRPr lang="en-US" sz="2400" kern="1200">
            <a:solidFill>
              <a:sysClr val="windowText" lastClr="000000"/>
            </a:solidFill>
          </a:endParaRPr>
        </a:p>
      </dsp:txBody>
      <dsp:txXfrm>
        <a:off x="24030224" y="12219908"/>
        <a:ext cx="4643750" cy="1683602"/>
      </dsp:txXfrm>
    </dsp:sp>
    <dsp:sp modelId="{8AAD2E76-9DC3-4E8A-93EF-D2298C0FBDA8}">
      <dsp:nvSpPr>
        <dsp:cNvPr id="0" name=""/>
        <dsp:cNvSpPr/>
      </dsp:nvSpPr>
      <dsp:spPr>
        <a:xfrm>
          <a:off x="37078379" y="4945895"/>
          <a:ext cx="5017071" cy="2032970"/>
        </a:xfrm>
        <a:prstGeom prst="rect">
          <a:avLst/>
        </a:prstGeom>
        <a:solidFill>
          <a:srgbClr val="FFC00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1" kern="1200">
              <a:solidFill>
                <a:sysClr val="windowText" lastClr="000000"/>
              </a:solidFill>
            </a:rPr>
            <a:t>მონიტორინგისა და ზედამხედველობის დეპარტამენტი</a:t>
          </a:r>
          <a:endParaRPr lang="en-US" sz="2400" b="1" kern="1200">
            <a:solidFill>
              <a:sysClr val="windowText" lastClr="000000"/>
            </a:solidFill>
          </a:endParaRPr>
        </a:p>
      </dsp:txBody>
      <dsp:txXfrm>
        <a:off x="37078379" y="4945895"/>
        <a:ext cx="5017071" cy="2032970"/>
      </dsp:txXfrm>
    </dsp:sp>
    <dsp:sp modelId="{7F494602-5394-49A7-AC3E-6BB827FD6548}">
      <dsp:nvSpPr>
        <dsp:cNvPr id="0" name=""/>
        <dsp:cNvSpPr/>
      </dsp:nvSpPr>
      <dsp:spPr>
        <a:xfrm>
          <a:off x="37910599" y="7346994"/>
          <a:ext cx="4438851" cy="1834597"/>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ოპერატიული ინფორმაციის მოძიების, მონიტორინგისა და დისციპლინარული პასუხისმგებლობის სამმართველო</a:t>
          </a:r>
          <a:endParaRPr lang="en-US" sz="2400" b="0" kern="1200">
            <a:solidFill>
              <a:sysClr val="windowText" lastClr="000000"/>
            </a:solidFill>
          </a:endParaRPr>
        </a:p>
      </dsp:txBody>
      <dsp:txXfrm>
        <a:off x="37910599" y="7346994"/>
        <a:ext cx="4438851" cy="1834597"/>
      </dsp:txXfrm>
    </dsp:sp>
    <dsp:sp modelId="{E1A09EC0-D100-4987-81F4-B3081118CEAC}">
      <dsp:nvSpPr>
        <dsp:cNvPr id="0" name=""/>
        <dsp:cNvSpPr/>
      </dsp:nvSpPr>
      <dsp:spPr>
        <a:xfrm>
          <a:off x="37989886" y="9601878"/>
          <a:ext cx="4550062" cy="2564178"/>
        </a:xfrm>
        <a:prstGeom prst="rect">
          <a:avLst/>
        </a:prstGeom>
        <a:solidFill>
          <a:srgbClr val="0070C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შრომის უსაფრთხოების სპეციალისტის აკრედიტებულ პროგრამაზე ზედამხედველობის ცენტრი</a:t>
          </a:r>
          <a:endParaRPr lang="en-US" sz="2400" b="0" kern="1200">
            <a:solidFill>
              <a:sysClr val="windowText" lastClr="000000"/>
            </a:solidFill>
          </a:endParaRPr>
        </a:p>
      </dsp:txBody>
      <dsp:txXfrm>
        <a:off x="37989886" y="9601878"/>
        <a:ext cx="4550062" cy="2564178"/>
      </dsp:txXfrm>
    </dsp:sp>
    <dsp:sp modelId="{7E79752B-A666-453D-BC5A-6F50528A76FC}">
      <dsp:nvSpPr>
        <dsp:cNvPr id="0" name=""/>
        <dsp:cNvSpPr/>
      </dsp:nvSpPr>
      <dsp:spPr>
        <a:xfrm>
          <a:off x="29321342" y="4254545"/>
          <a:ext cx="2622390" cy="476951"/>
        </a:xfrm>
        <a:prstGeom prst="rect">
          <a:avLst/>
        </a:prstGeom>
        <a:solidFill>
          <a:schemeClr val="accent2">
            <a:lumMod val="40000"/>
            <a:lumOff val="60000"/>
          </a:schemeClr>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lvl="0" algn="ctr" defTabSz="1066800">
            <a:lnSpc>
              <a:spcPct val="90000"/>
            </a:lnSpc>
            <a:spcBef>
              <a:spcPct val="0"/>
            </a:spcBef>
            <a:spcAft>
              <a:spcPct val="35000"/>
            </a:spcAft>
          </a:pPr>
          <a:r>
            <a:rPr lang="ka-GE" sz="2400" b="0" kern="1200">
              <a:solidFill>
                <a:sysClr val="windowText" lastClr="000000"/>
              </a:solidFill>
            </a:rPr>
            <a:t>მრჩეველი</a:t>
          </a:r>
          <a:endParaRPr lang="en-US" sz="2400" b="0" kern="1200">
            <a:solidFill>
              <a:sysClr val="windowText" lastClr="000000"/>
            </a:solidFill>
          </a:endParaRPr>
        </a:p>
      </dsp:txBody>
      <dsp:txXfrm>
        <a:off x="29321342" y="4254545"/>
        <a:ext cx="2622390" cy="476951"/>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47626</xdr:colOff>
      <xdr:row>0</xdr:row>
      <xdr:rowOff>95249</xdr:rowOff>
    </xdr:from>
    <xdr:to>
      <xdr:col>79</xdr:col>
      <xdr:colOff>63500</xdr:colOff>
      <xdr:row>107</xdr:row>
      <xdr:rowOff>142874</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476250</xdr:colOff>
      <xdr:row>69</xdr:row>
      <xdr:rowOff>23813</xdr:rowOff>
    </xdr:from>
    <xdr:to>
      <xdr:col>19</xdr:col>
      <xdr:colOff>63499</xdr:colOff>
      <xdr:row>80</xdr:row>
      <xdr:rowOff>95249</xdr:rowOff>
    </xdr:to>
    <xdr:cxnSp macro="">
      <xdr:nvCxnSpPr>
        <xdr:cNvPr id="3" name="Elbow Connector 2"/>
        <xdr:cNvCxnSpPr/>
      </xdr:nvCxnSpPr>
      <xdr:spPr>
        <a:xfrm>
          <a:off x="7112000" y="13168313"/>
          <a:ext cx="4413249" cy="2166936"/>
        </a:xfrm>
        <a:prstGeom prst="bentConnector3">
          <a:avLst>
            <a:gd name="adj1" fmla="val 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476251</xdr:colOff>
      <xdr:row>55</xdr:row>
      <xdr:rowOff>55562</xdr:rowOff>
    </xdr:from>
    <xdr:to>
      <xdr:col>19</xdr:col>
      <xdr:colOff>214313</xdr:colOff>
      <xdr:row>76</xdr:row>
      <xdr:rowOff>7938</xdr:rowOff>
    </xdr:to>
    <xdr:cxnSp macro="">
      <xdr:nvCxnSpPr>
        <xdr:cNvPr id="4" name="Elbow Connector 3"/>
        <xdr:cNvCxnSpPr/>
      </xdr:nvCxnSpPr>
      <xdr:spPr>
        <a:xfrm>
          <a:off x="7112001" y="10533062"/>
          <a:ext cx="4564062" cy="3952876"/>
        </a:xfrm>
        <a:prstGeom prst="bentConnector3">
          <a:avLst>
            <a:gd name="adj1" fmla="val 254"/>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N2"/>
  <sheetViews>
    <sheetView showGridLines="0" showRowColHeaders="0" topLeftCell="A7" zoomScale="30" zoomScaleNormal="30" workbookViewId="0">
      <selection activeCell="AT109" sqref="AT109"/>
    </sheetView>
  </sheetViews>
  <sheetFormatPr defaultRowHeight="15"/>
  <sheetData>
    <row r="2" spans="14:14">
      <c r="N2" s="102"/>
    </row>
  </sheetData>
  <pageMargins left="0.25" right="0.25" top="0.75" bottom="0.75" header="0.3" footer="0.3"/>
  <pageSetup paperSize="9" scale="1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M101"/>
  <sheetViews>
    <sheetView tabSelected="1" view="pageBreakPreview" topLeftCell="A2" zoomScaleNormal="100" zoomScaleSheetLayoutView="100" workbookViewId="0">
      <selection activeCell="I8" sqref="I8"/>
    </sheetView>
  </sheetViews>
  <sheetFormatPr defaultColWidth="9.140625" defaultRowHeight="12"/>
  <cols>
    <col min="1" max="1" width="4" style="2" bestFit="1" customWidth="1"/>
    <col min="2" max="2" width="39.5703125" style="141" customWidth="1"/>
    <col min="3" max="3" width="14.7109375" style="2" customWidth="1"/>
    <col min="4" max="4" width="17.28515625" style="2" customWidth="1"/>
    <col min="5" max="5" width="15.7109375" style="2" customWidth="1"/>
    <col min="6" max="6" width="17.5703125" style="2" customWidth="1"/>
    <col min="7" max="7" width="22.28515625" style="2" customWidth="1"/>
    <col min="8" max="8" width="19.85546875" style="2" customWidth="1"/>
    <col min="9" max="9" width="19.5703125" style="2" bestFit="1" customWidth="1"/>
    <col min="10" max="16384" width="9.140625" style="2"/>
  </cols>
  <sheetData>
    <row r="1" spans="1:13" ht="63.75" customHeight="1">
      <c r="A1" s="164" t="s">
        <v>25</v>
      </c>
      <c r="B1" s="165"/>
      <c r="C1" s="165"/>
      <c r="D1" s="165"/>
      <c r="E1" s="165"/>
      <c r="F1" s="165"/>
      <c r="G1" s="165"/>
      <c r="H1" s="165"/>
    </row>
    <row r="2" spans="1:13" s="5" customFormat="1" ht="96" customHeight="1">
      <c r="A2" s="3" t="s">
        <v>0</v>
      </c>
      <c r="B2" s="4" t="s">
        <v>26</v>
      </c>
      <c r="C2" s="4" t="s">
        <v>27</v>
      </c>
      <c r="D2" s="4" t="s">
        <v>28</v>
      </c>
      <c r="E2" s="4" t="s">
        <v>29</v>
      </c>
      <c r="F2" s="4" t="s">
        <v>30</v>
      </c>
      <c r="G2" s="4" t="s">
        <v>31</v>
      </c>
      <c r="H2" s="4" t="s">
        <v>32</v>
      </c>
      <c r="K2" s="43"/>
      <c r="M2" s="43"/>
    </row>
    <row r="3" spans="1:13" s="5" customFormat="1" ht="33" customHeight="1">
      <c r="A3" s="154"/>
      <c r="B3" s="154" t="s">
        <v>21</v>
      </c>
      <c r="C3" s="155">
        <f>C5+C9+C19+C29+C53+C69+C75+C90</f>
        <v>168</v>
      </c>
      <c r="D3" s="156"/>
      <c r="E3" s="156"/>
      <c r="F3" s="157"/>
      <c r="G3" s="157">
        <f>G5+G9+G19+G29+G53+G69+G75+G90</f>
        <v>4311600</v>
      </c>
      <c r="H3" s="40">
        <v>4311600</v>
      </c>
      <c r="I3" s="130"/>
      <c r="J3" s="134"/>
    </row>
    <row r="4" spans="1:13" s="5" customFormat="1" ht="26.25" customHeight="1">
      <c r="A4" s="118"/>
      <c r="B4" s="118" t="s">
        <v>35</v>
      </c>
      <c r="C4" s="119">
        <f>C35+C36+C39+C40+C43+C44+C47+C48+C51+C52+C59+C60+C63+C64+C67+C68+C73+C74</f>
        <v>110</v>
      </c>
      <c r="D4" s="120"/>
      <c r="E4" s="120"/>
      <c r="F4" s="121"/>
      <c r="G4" s="121">
        <f>G35+G36+G39+G40+G47+G48+G59+G60+G63+G64+G67+G68+G73+G74</f>
        <v>2097600</v>
      </c>
      <c r="H4" s="117"/>
      <c r="I4" s="142"/>
      <c r="J4" s="43"/>
    </row>
    <row r="5" spans="1:13" s="5" customFormat="1" ht="21.75" customHeight="1">
      <c r="A5" s="6"/>
      <c r="B5" s="6" t="s">
        <v>33</v>
      </c>
      <c r="C5" s="7">
        <f>C6+C7+C8</f>
        <v>3</v>
      </c>
      <c r="D5" s="6"/>
      <c r="E5" s="6"/>
      <c r="F5" s="7">
        <f>F6+F7+F8</f>
        <v>14700</v>
      </c>
      <c r="G5" s="7">
        <f>G6+G8+G7</f>
        <v>176400</v>
      </c>
      <c r="H5" s="41"/>
    </row>
    <row r="6" spans="1:13" ht="15" customHeight="1">
      <c r="A6" s="8"/>
      <c r="B6" s="138" t="s">
        <v>16</v>
      </c>
      <c r="C6" s="9">
        <v>1</v>
      </c>
      <c r="D6" s="9">
        <v>0</v>
      </c>
      <c r="E6" s="10">
        <v>5600</v>
      </c>
      <c r="F6" s="11">
        <f>C6*E6</f>
        <v>5600</v>
      </c>
      <c r="G6" s="11">
        <f>F6*12</f>
        <v>67200</v>
      </c>
      <c r="H6" s="42"/>
      <c r="J6" s="135"/>
    </row>
    <row r="7" spans="1:13" s="30" customFormat="1" ht="15" customHeight="1">
      <c r="A7" s="35"/>
      <c r="B7" s="139" t="s">
        <v>664</v>
      </c>
      <c r="C7" s="27">
        <v>1</v>
      </c>
      <c r="D7" s="9">
        <v>0</v>
      </c>
      <c r="E7" s="11">
        <v>4600</v>
      </c>
      <c r="F7" s="11">
        <f t="shared" ref="F7:F8" si="0">C7*E7</f>
        <v>4600</v>
      </c>
      <c r="G7" s="11">
        <f t="shared" ref="G7:G8" si="1">F7*12</f>
        <v>55200</v>
      </c>
      <c r="H7" s="42"/>
    </row>
    <row r="8" spans="1:13" ht="15" customHeight="1">
      <c r="A8" s="8"/>
      <c r="B8" s="138" t="s">
        <v>24</v>
      </c>
      <c r="C8" s="9">
        <v>1</v>
      </c>
      <c r="D8" s="9">
        <v>0</v>
      </c>
      <c r="E8" s="10">
        <v>4500</v>
      </c>
      <c r="F8" s="11">
        <f t="shared" si="0"/>
        <v>4500</v>
      </c>
      <c r="G8" s="11">
        <f t="shared" si="1"/>
        <v>54000</v>
      </c>
      <c r="H8" s="42"/>
    </row>
    <row r="9" spans="1:13" ht="30" customHeight="1">
      <c r="A9" s="12" t="s">
        <v>34</v>
      </c>
      <c r="B9" s="12" t="s">
        <v>41</v>
      </c>
      <c r="C9" s="13">
        <f>C10+C11+C15</f>
        <v>8</v>
      </c>
      <c r="D9" s="13"/>
      <c r="E9" s="12"/>
      <c r="F9" s="13">
        <f>F10+F11+F15</f>
        <v>19800</v>
      </c>
      <c r="G9" s="13">
        <f>G10+G11+G15</f>
        <v>237600</v>
      </c>
      <c r="H9" s="42"/>
    </row>
    <row r="10" spans="1:13" ht="15" customHeight="1">
      <c r="A10" s="8"/>
      <c r="B10" s="140" t="s">
        <v>17</v>
      </c>
      <c r="C10" s="9">
        <v>1</v>
      </c>
      <c r="D10" s="15">
        <v>4.4000000000000004</v>
      </c>
      <c r="E10" s="19">
        <f>D10*1000</f>
        <v>4400</v>
      </c>
      <c r="F10" s="27">
        <f>C10*E10</f>
        <v>4400</v>
      </c>
      <c r="G10" s="27">
        <f>F10*12</f>
        <v>52800</v>
      </c>
      <c r="H10" s="42"/>
    </row>
    <row r="11" spans="1:13" ht="60" customHeight="1">
      <c r="A11" s="8"/>
      <c r="B11" s="17" t="s">
        <v>704</v>
      </c>
      <c r="C11" s="148">
        <f>C12+C13+C14</f>
        <v>4</v>
      </c>
      <c r="D11" s="37"/>
      <c r="E11" s="36"/>
      <c r="F11" s="36">
        <f>F12+F13+F14</f>
        <v>8900</v>
      </c>
      <c r="G11" s="36">
        <f>G12+G13+G14</f>
        <v>106800</v>
      </c>
      <c r="H11" s="42"/>
    </row>
    <row r="12" spans="1:13" ht="15" customHeight="1">
      <c r="A12" s="8"/>
      <c r="B12" s="140" t="s">
        <v>18</v>
      </c>
      <c r="C12" s="19">
        <v>1</v>
      </c>
      <c r="D12" s="20">
        <v>3.1</v>
      </c>
      <c r="E12" s="19">
        <f>D12*1000</f>
        <v>3100</v>
      </c>
      <c r="F12" s="19">
        <f>C12*E12</f>
        <v>3100</v>
      </c>
      <c r="G12" s="19">
        <f>F12*12</f>
        <v>37200</v>
      </c>
      <c r="H12" s="42"/>
    </row>
    <row r="13" spans="1:13" ht="15" customHeight="1">
      <c r="A13" s="8"/>
      <c r="B13" s="140" t="s">
        <v>19</v>
      </c>
      <c r="C13" s="19">
        <v>2</v>
      </c>
      <c r="D13" s="20">
        <v>2</v>
      </c>
      <c r="E13" s="19">
        <f t="shared" ref="E13:E14" si="2">D13*1000</f>
        <v>2000</v>
      </c>
      <c r="F13" s="19">
        <f t="shared" ref="F13:F14" si="3">C13*E13</f>
        <v>4000</v>
      </c>
      <c r="G13" s="19">
        <f t="shared" ref="G13:G14" si="4">F13*12</f>
        <v>48000</v>
      </c>
      <c r="H13" s="42"/>
    </row>
    <row r="14" spans="1:13" ht="15">
      <c r="A14" s="8"/>
      <c r="B14" s="140" t="s">
        <v>19</v>
      </c>
      <c r="C14" s="19">
        <v>1</v>
      </c>
      <c r="D14" s="20">
        <v>1.8</v>
      </c>
      <c r="E14" s="19">
        <f t="shared" si="2"/>
        <v>1800</v>
      </c>
      <c r="F14" s="19">
        <f t="shared" si="3"/>
        <v>1800</v>
      </c>
      <c r="G14" s="19">
        <f t="shared" si="4"/>
        <v>21600</v>
      </c>
      <c r="H14" s="42"/>
    </row>
    <row r="15" spans="1:13" ht="60" customHeight="1">
      <c r="A15" s="8"/>
      <c r="B15" s="17" t="s">
        <v>46</v>
      </c>
      <c r="C15" s="28">
        <f>C16+C17+C18</f>
        <v>3</v>
      </c>
      <c r="D15" s="17"/>
      <c r="E15" s="17"/>
      <c r="F15" s="28">
        <f>F16+F17+F18</f>
        <v>6500</v>
      </c>
      <c r="G15" s="28">
        <f>G16+G17+G18</f>
        <v>78000</v>
      </c>
      <c r="H15" s="42"/>
    </row>
    <row r="16" spans="1:13" ht="15" customHeight="1">
      <c r="A16" s="8"/>
      <c r="B16" s="140" t="s">
        <v>18</v>
      </c>
      <c r="C16" s="10">
        <v>1</v>
      </c>
      <c r="D16" s="20">
        <v>3.1</v>
      </c>
      <c r="E16" s="19">
        <f>D16*1000</f>
        <v>3100</v>
      </c>
      <c r="F16" s="19">
        <f>C16*E16</f>
        <v>3100</v>
      </c>
      <c r="G16" s="19">
        <f t="shared" ref="G16:G18" si="5">F16*12</f>
        <v>37200</v>
      </c>
      <c r="H16" s="42"/>
    </row>
    <row r="17" spans="1:8" ht="15" customHeight="1">
      <c r="A17" s="8"/>
      <c r="B17" s="140" t="s">
        <v>19</v>
      </c>
      <c r="C17" s="10">
        <v>1</v>
      </c>
      <c r="D17" s="20">
        <v>1.8</v>
      </c>
      <c r="E17" s="19">
        <f>D17*1000</f>
        <v>1800</v>
      </c>
      <c r="F17" s="19">
        <f>C17*E17</f>
        <v>1800</v>
      </c>
      <c r="G17" s="19">
        <f t="shared" si="5"/>
        <v>21600</v>
      </c>
      <c r="H17" s="42"/>
    </row>
    <row r="18" spans="1:8" ht="15">
      <c r="A18" s="8" t="s">
        <v>672</v>
      </c>
      <c r="B18" s="140" t="s">
        <v>20</v>
      </c>
      <c r="C18" s="10">
        <v>1</v>
      </c>
      <c r="D18" s="20">
        <v>1.6</v>
      </c>
      <c r="E18" s="19">
        <f>D18*1000</f>
        <v>1600</v>
      </c>
      <c r="F18" s="19">
        <f>C18*E18</f>
        <v>1600</v>
      </c>
      <c r="G18" s="19">
        <f t="shared" si="5"/>
        <v>19200</v>
      </c>
      <c r="H18" s="42"/>
    </row>
    <row r="19" spans="1:8" ht="30" customHeight="1">
      <c r="A19" s="12" t="s">
        <v>36</v>
      </c>
      <c r="B19" s="12" t="s">
        <v>39</v>
      </c>
      <c r="C19" s="13">
        <f>C20+C21+C25</f>
        <v>7</v>
      </c>
      <c r="D19" s="13"/>
      <c r="E19" s="12"/>
      <c r="F19" s="13">
        <f>F20+F21+F25</f>
        <v>17400</v>
      </c>
      <c r="G19" s="13">
        <f>G20+G21+G25</f>
        <v>208800</v>
      </c>
      <c r="H19" s="42"/>
    </row>
    <row r="20" spans="1:8" ht="15" customHeight="1">
      <c r="A20" s="26"/>
      <c r="B20" s="140" t="s">
        <v>17</v>
      </c>
      <c r="C20" s="9">
        <v>1</v>
      </c>
      <c r="D20" s="15">
        <v>4.4000000000000004</v>
      </c>
      <c r="E20" s="19">
        <f>D20*1000</f>
        <v>4400</v>
      </c>
      <c r="F20" s="27">
        <f>C20*E20</f>
        <v>4400</v>
      </c>
      <c r="G20" s="27">
        <f>F20*12</f>
        <v>52800</v>
      </c>
      <c r="H20" s="42"/>
    </row>
    <row r="21" spans="1:8" ht="58.5" customHeight="1">
      <c r="A21" s="26"/>
      <c r="B21" s="17" t="s">
        <v>692</v>
      </c>
      <c r="C21" s="36">
        <f>C22+C23+C24</f>
        <v>3</v>
      </c>
      <c r="D21" s="23"/>
      <c r="E21" s="22"/>
      <c r="F21" s="36">
        <f>F22+F23+F24</f>
        <v>6500</v>
      </c>
      <c r="G21" s="24">
        <f>G22+G23+G24</f>
        <v>78000</v>
      </c>
      <c r="H21" s="42"/>
    </row>
    <row r="22" spans="1:8" ht="15" customHeight="1">
      <c r="A22" s="26"/>
      <c r="B22" s="140" t="s">
        <v>18</v>
      </c>
      <c r="C22" s="19">
        <v>1</v>
      </c>
      <c r="D22" s="20">
        <v>3.1</v>
      </c>
      <c r="E22" s="19">
        <f>D22*1000</f>
        <v>3100</v>
      </c>
      <c r="F22" s="19">
        <f>C22*E22</f>
        <v>3100</v>
      </c>
      <c r="G22" s="19">
        <f t="shared" ref="G22:G28" si="6">F22*12</f>
        <v>37200</v>
      </c>
      <c r="H22" s="42"/>
    </row>
    <row r="23" spans="1:8" ht="15" customHeight="1">
      <c r="A23" s="26"/>
      <c r="B23" s="140" t="s">
        <v>19</v>
      </c>
      <c r="C23" s="19">
        <v>1</v>
      </c>
      <c r="D23" s="20">
        <v>1.8</v>
      </c>
      <c r="E23" s="19">
        <f>D23*1000</f>
        <v>1800</v>
      </c>
      <c r="F23" s="19">
        <f>C23*E23</f>
        <v>1800</v>
      </c>
      <c r="G23" s="19">
        <f t="shared" si="6"/>
        <v>21600</v>
      </c>
      <c r="H23" s="42"/>
    </row>
    <row r="24" spans="1:8" ht="15">
      <c r="A24" s="26"/>
      <c r="B24" s="140" t="s">
        <v>20</v>
      </c>
      <c r="C24" s="19">
        <v>1</v>
      </c>
      <c r="D24" s="20">
        <v>1.6</v>
      </c>
      <c r="E24" s="19">
        <f>D24*1000</f>
        <v>1600</v>
      </c>
      <c r="F24" s="19">
        <f>C24*E24</f>
        <v>1600</v>
      </c>
      <c r="G24" s="19">
        <f t="shared" si="6"/>
        <v>19200</v>
      </c>
      <c r="H24" s="42"/>
    </row>
    <row r="25" spans="1:8" ht="45" customHeight="1">
      <c r="A25" s="26"/>
      <c r="B25" s="17" t="s">
        <v>705</v>
      </c>
      <c r="C25" s="36">
        <f>C26+C27+C28</f>
        <v>3</v>
      </c>
      <c r="D25" s="23"/>
      <c r="E25" s="22"/>
      <c r="F25" s="36">
        <f>F26+F27+F28</f>
        <v>6500</v>
      </c>
      <c r="G25" s="24">
        <f>G26+G27+G28</f>
        <v>78000</v>
      </c>
      <c r="H25" s="42"/>
    </row>
    <row r="26" spans="1:8" ht="15" customHeight="1">
      <c r="A26" s="26"/>
      <c r="B26" s="140" t="s">
        <v>18</v>
      </c>
      <c r="C26" s="19">
        <v>1</v>
      </c>
      <c r="D26" s="20">
        <v>3.1</v>
      </c>
      <c r="E26" s="19">
        <f>D26*1000</f>
        <v>3100</v>
      </c>
      <c r="F26" s="19">
        <f>C26*E26</f>
        <v>3100</v>
      </c>
      <c r="G26" s="19">
        <f t="shared" si="6"/>
        <v>37200</v>
      </c>
      <c r="H26" s="42"/>
    </row>
    <row r="27" spans="1:8" ht="15" customHeight="1">
      <c r="A27" s="26"/>
      <c r="B27" s="140" t="s">
        <v>19</v>
      </c>
      <c r="C27" s="19">
        <v>1</v>
      </c>
      <c r="D27" s="20">
        <v>1.8</v>
      </c>
      <c r="E27" s="19">
        <f>D27*1000</f>
        <v>1800</v>
      </c>
      <c r="F27" s="19">
        <f>C27*E27</f>
        <v>1800</v>
      </c>
      <c r="G27" s="19">
        <f t="shared" si="6"/>
        <v>21600</v>
      </c>
      <c r="H27" s="42"/>
    </row>
    <row r="28" spans="1:8" ht="15">
      <c r="A28" s="26"/>
      <c r="B28" s="140" t="s">
        <v>20</v>
      </c>
      <c r="C28" s="19">
        <v>1</v>
      </c>
      <c r="D28" s="20">
        <v>1.6</v>
      </c>
      <c r="E28" s="19">
        <f>D28*1000</f>
        <v>1600</v>
      </c>
      <c r="F28" s="19">
        <f>C28*E28</f>
        <v>1600</v>
      </c>
      <c r="G28" s="19">
        <f t="shared" si="6"/>
        <v>19200</v>
      </c>
      <c r="H28" s="42"/>
    </row>
    <row r="29" spans="1:8" s="14" customFormat="1" ht="30" customHeight="1">
      <c r="A29" s="12" t="s">
        <v>37</v>
      </c>
      <c r="B29" s="12" t="s">
        <v>673</v>
      </c>
      <c r="C29" s="13">
        <f>C30+C31+C32+C33+C37+C45</f>
        <v>66</v>
      </c>
      <c r="D29" s="13"/>
      <c r="E29" s="13"/>
      <c r="F29" s="13">
        <f>F30+F31+F32+F33+F37+F45</f>
        <v>132300</v>
      </c>
      <c r="G29" s="13">
        <f>G30+G31+G32+G33+G37+G45</f>
        <v>1587600</v>
      </c>
      <c r="H29" s="42"/>
    </row>
    <row r="30" spans="1:8" ht="15" customHeight="1">
      <c r="A30" s="8"/>
      <c r="B30" s="138" t="s">
        <v>17</v>
      </c>
      <c r="C30" s="9">
        <v>1</v>
      </c>
      <c r="D30" s="15">
        <v>4.4000000000000004</v>
      </c>
      <c r="E30" s="19">
        <f>D30*1000</f>
        <v>4400</v>
      </c>
      <c r="F30" s="11">
        <f>C30*E30</f>
        <v>4400</v>
      </c>
      <c r="G30" s="27">
        <f>F30*12</f>
        <v>52800</v>
      </c>
      <c r="H30" s="42"/>
    </row>
    <row r="31" spans="1:8" ht="15" customHeight="1">
      <c r="A31" s="8"/>
      <c r="B31" s="140" t="s">
        <v>19</v>
      </c>
      <c r="C31" s="27">
        <v>1</v>
      </c>
      <c r="D31" s="15">
        <v>1.8</v>
      </c>
      <c r="E31" s="19">
        <f>D31*1000</f>
        <v>1800</v>
      </c>
      <c r="F31" s="11">
        <f>C31*E31</f>
        <v>1800</v>
      </c>
      <c r="G31" s="27">
        <f>F31*12</f>
        <v>21600</v>
      </c>
      <c r="H31" s="42"/>
    </row>
    <row r="32" spans="1:8" s="18" customFormat="1" ht="15" customHeight="1">
      <c r="A32" s="35"/>
      <c r="B32" s="140" t="s">
        <v>20</v>
      </c>
      <c r="C32" s="27">
        <v>1</v>
      </c>
      <c r="D32" s="15">
        <v>1.6</v>
      </c>
      <c r="E32" s="19">
        <f>D32*1000</f>
        <v>1600</v>
      </c>
      <c r="F32" s="11">
        <f>C32*E32</f>
        <v>1600</v>
      </c>
      <c r="G32" s="27">
        <f>F32*12</f>
        <v>19200</v>
      </c>
      <c r="H32" s="42"/>
    </row>
    <row r="33" spans="1:10" s="18" customFormat="1" ht="60" customHeight="1">
      <c r="A33" s="35"/>
      <c r="B33" s="17" t="s">
        <v>695</v>
      </c>
      <c r="C33" s="36">
        <f>C34+C35+C36</f>
        <v>23</v>
      </c>
      <c r="D33" s="23"/>
      <c r="E33" s="22"/>
      <c r="F33" s="36">
        <f>F34+F35+F36</f>
        <v>44900</v>
      </c>
      <c r="G33" s="24">
        <f>G34+G35+G36</f>
        <v>538800</v>
      </c>
      <c r="H33" s="42"/>
    </row>
    <row r="34" spans="1:10" s="18" customFormat="1" ht="15" customHeight="1">
      <c r="A34" s="35"/>
      <c r="B34" s="140" t="s">
        <v>18</v>
      </c>
      <c r="C34" s="19">
        <v>1</v>
      </c>
      <c r="D34" s="20">
        <v>3.1</v>
      </c>
      <c r="E34" s="19">
        <f>D34*1000</f>
        <v>3100</v>
      </c>
      <c r="F34" s="19">
        <f>C34*E34</f>
        <v>3100</v>
      </c>
      <c r="G34" s="19">
        <f>F34*12</f>
        <v>37200</v>
      </c>
      <c r="H34" s="42"/>
    </row>
    <row r="35" spans="1:10" s="18" customFormat="1" ht="15" customHeight="1">
      <c r="A35" s="35"/>
      <c r="B35" s="149" t="s">
        <v>35</v>
      </c>
      <c r="C35" s="150">
        <v>11</v>
      </c>
      <c r="D35" s="151">
        <v>2</v>
      </c>
      <c r="E35" s="152">
        <f>D35*1000</f>
        <v>2000</v>
      </c>
      <c r="F35" s="153">
        <f t="shared" ref="F35:F36" si="7">C35*E35</f>
        <v>22000</v>
      </c>
      <c r="G35" s="153">
        <f t="shared" ref="G35:G36" si="8">F35*12</f>
        <v>264000</v>
      </c>
      <c r="H35" s="42"/>
      <c r="I35" s="146"/>
    </row>
    <row r="36" spans="1:10" s="18" customFormat="1" ht="15" customHeight="1">
      <c r="A36" s="35"/>
      <c r="B36" s="149" t="s">
        <v>35</v>
      </c>
      <c r="C36" s="150">
        <v>11</v>
      </c>
      <c r="D36" s="151">
        <v>1.8</v>
      </c>
      <c r="E36" s="152">
        <f>D36*1000</f>
        <v>1800</v>
      </c>
      <c r="F36" s="153">
        <f t="shared" si="7"/>
        <v>19800</v>
      </c>
      <c r="G36" s="153">
        <f t="shared" si="8"/>
        <v>237600</v>
      </c>
      <c r="H36" s="42"/>
    </row>
    <row r="37" spans="1:10" s="18" customFormat="1" ht="49.5" customHeight="1">
      <c r="A37" s="35"/>
      <c r="B37" s="17" t="s">
        <v>696</v>
      </c>
      <c r="C37" s="36">
        <f>C38+C39+C40+C41</f>
        <v>18</v>
      </c>
      <c r="D37" s="23"/>
      <c r="E37" s="22"/>
      <c r="F37" s="36">
        <f>F38+F39+F40+F41</f>
        <v>36000</v>
      </c>
      <c r="G37" s="24">
        <f>G38+G39+G40+G41</f>
        <v>432000</v>
      </c>
      <c r="H37" s="42"/>
    </row>
    <row r="38" spans="1:10" s="18" customFormat="1" ht="15" customHeight="1">
      <c r="A38" s="35"/>
      <c r="B38" s="140" t="s">
        <v>18</v>
      </c>
      <c r="C38" s="19">
        <v>1</v>
      </c>
      <c r="D38" s="20">
        <v>3.1</v>
      </c>
      <c r="E38" s="19">
        <f>D38*1000</f>
        <v>3100</v>
      </c>
      <c r="F38" s="19">
        <f>C38*E38</f>
        <v>3100</v>
      </c>
      <c r="G38" s="19">
        <f>F38*12</f>
        <v>37200</v>
      </c>
      <c r="H38" s="42"/>
    </row>
    <row r="39" spans="1:10" s="21" customFormat="1" ht="15" customHeight="1">
      <c r="A39" s="16"/>
      <c r="B39" s="149" t="s">
        <v>35</v>
      </c>
      <c r="C39" s="150">
        <v>4</v>
      </c>
      <c r="D39" s="151">
        <v>2</v>
      </c>
      <c r="E39" s="152">
        <f>D39*1000</f>
        <v>2000</v>
      </c>
      <c r="F39" s="153">
        <f t="shared" ref="F39:F40" si="9">C39*E39</f>
        <v>8000</v>
      </c>
      <c r="G39" s="153">
        <f t="shared" ref="G39:G40" si="10">F39*12</f>
        <v>96000</v>
      </c>
      <c r="H39" s="42"/>
    </row>
    <row r="40" spans="1:10" s="21" customFormat="1" ht="15" customHeight="1">
      <c r="A40" s="16"/>
      <c r="B40" s="149" t="s">
        <v>35</v>
      </c>
      <c r="C40" s="150">
        <v>4</v>
      </c>
      <c r="D40" s="151">
        <v>1.8</v>
      </c>
      <c r="E40" s="152">
        <f>D40*1000</f>
        <v>1800</v>
      </c>
      <c r="F40" s="153">
        <f t="shared" si="9"/>
        <v>7200</v>
      </c>
      <c r="G40" s="153">
        <f t="shared" si="10"/>
        <v>86400</v>
      </c>
      <c r="H40" s="42"/>
    </row>
    <row r="41" spans="1:10" s="18" customFormat="1" ht="30" customHeight="1">
      <c r="A41" s="35"/>
      <c r="B41" s="158" t="s">
        <v>708</v>
      </c>
      <c r="C41" s="159">
        <f>C42+C43+C44</f>
        <v>9</v>
      </c>
      <c r="D41" s="160"/>
      <c r="E41" s="161"/>
      <c r="F41" s="159">
        <f>F42+F43+F44</f>
        <v>17700</v>
      </c>
      <c r="G41" s="159">
        <f>G42+G43+G44</f>
        <v>212400</v>
      </c>
      <c r="H41" s="42"/>
    </row>
    <row r="42" spans="1:10" s="18" customFormat="1" ht="15" customHeight="1">
      <c r="A42" s="35"/>
      <c r="B42" s="140" t="s">
        <v>684</v>
      </c>
      <c r="C42" s="19">
        <v>1</v>
      </c>
      <c r="D42" s="20">
        <v>2.5</v>
      </c>
      <c r="E42" s="19">
        <f>D42*1000</f>
        <v>2500</v>
      </c>
      <c r="F42" s="19">
        <f>C42*E42</f>
        <v>2500</v>
      </c>
      <c r="G42" s="19">
        <f>F42*12</f>
        <v>30000</v>
      </c>
      <c r="H42" s="42"/>
    </row>
    <row r="43" spans="1:10" s="18" customFormat="1" ht="15" customHeight="1">
      <c r="A43" s="35"/>
      <c r="B43" s="149" t="s">
        <v>35</v>
      </c>
      <c r="C43" s="150">
        <v>4</v>
      </c>
      <c r="D43" s="151">
        <v>2</v>
      </c>
      <c r="E43" s="152">
        <f>D43*1000</f>
        <v>2000</v>
      </c>
      <c r="F43" s="153">
        <f t="shared" ref="F43:F44" si="11">C43*E43</f>
        <v>8000</v>
      </c>
      <c r="G43" s="153">
        <f t="shared" ref="G43:G44" si="12">F43*12</f>
        <v>96000</v>
      </c>
      <c r="H43" s="42"/>
    </row>
    <row r="44" spans="1:10" s="18" customFormat="1" ht="15" customHeight="1">
      <c r="A44" s="35"/>
      <c r="B44" s="149" t="s">
        <v>35</v>
      </c>
      <c r="C44" s="150">
        <v>4</v>
      </c>
      <c r="D44" s="151">
        <v>1.8</v>
      </c>
      <c r="E44" s="152">
        <f>D44*1000</f>
        <v>1800</v>
      </c>
      <c r="F44" s="153">
        <f t="shared" si="11"/>
        <v>7200</v>
      </c>
      <c r="G44" s="153">
        <f t="shared" si="12"/>
        <v>86400</v>
      </c>
      <c r="H44" s="42"/>
    </row>
    <row r="45" spans="1:10" s="21" customFormat="1" ht="45" customHeight="1">
      <c r="A45" s="16"/>
      <c r="B45" s="17" t="s">
        <v>697</v>
      </c>
      <c r="C45" s="36">
        <f>C46+C47+C48+C49</f>
        <v>22</v>
      </c>
      <c r="D45" s="23"/>
      <c r="E45" s="22"/>
      <c r="F45" s="36">
        <f>F46+F47+F48+F49</f>
        <v>43600</v>
      </c>
      <c r="G45" s="24">
        <f>G46+G47+G48+G49</f>
        <v>523200</v>
      </c>
      <c r="H45" s="42"/>
    </row>
    <row r="46" spans="1:10" s="18" customFormat="1" ht="15" customHeight="1">
      <c r="A46" s="16"/>
      <c r="B46" s="140" t="s">
        <v>18</v>
      </c>
      <c r="C46" s="19">
        <v>1</v>
      </c>
      <c r="D46" s="20">
        <v>3.1</v>
      </c>
      <c r="E46" s="19">
        <f>D46*1000</f>
        <v>3100</v>
      </c>
      <c r="F46" s="10">
        <f>C46*E46</f>
        <v>3100</v>
      </c>
      <c r="G46" s="10">
        <f t="shared" ref="G46:G48" si="13">F46*12</f>
        <v>37200</v>
      </c>
      <c r="H46" s="42" t="s">
        <v>672</v>
      </c>
      <c r="I46" s="44"/>
      <c r="J46" s="45"/>
    </row>
    <row r="47" spans="1:10" s="18" customFormat="1" ht="15" customHeight="1">
      <c r="A47" s="16"/>
      <c r="B47" s="149" t="s">
        <v>35</v>
      </c>
      <c r="C47" s="150">
        <v>5</v>
      </c>
      <c r="D47" s="151">
        <v>2</v>
      </c>
      <c r="E47" s="152">
        <f>D47*1000</f>
        <v>2000</v>
      </c>
      <c r="F47" s="153">
        <f t="shared" ref="F47:F48" si="14">C47*E47</f>
        <v>10000</v>
      </c>
      <c r="G47" s="153">
        <f t="shared" si="13"/>
        <v>120000</v>
      </c>
      <c r="H47" s="42"/>
    </row>
    <row r="48" spans="1:10" s="21" customFormat="1" ht="15" customHeight="1">
      <c r="A48" s="16"/>
      <c r="B48" s="149" t="s">
        <v>35</v>
      </c>
      <c r="C48" s="150">
        <v>5</v>
      </c>
      <c r="D48" s="151">
        <v>1.8</v>
      </c>
      <c r="E48" s="152">
        <f>D48*1000</f>
        <v>1800</v>
      </c>
      <c r="F48" s="153">
        <f t="shared" si="14"/>
        <v>9000</v>
      </c>
      <c r="G48" s="153">
        <f t="shared" si="13"/>
        <v>108000</v>
      </c>
      <c r="H48" s="42"/>
    </row>
    <row r="49" spans="1:8" s="18" customFormat="1" ht="40.5" customHeight="1">
      <c r="A49" s="35"/>
      <c r="B49" s="158" t="s">
        <v>709</v>
      </c>
      <c r="C49" s="159">
        <f>C50+C51+C52</f>
        <v>11</v>
      </c>
      <c r="D49" s="160"/>
      <c r="E49" s="161"/>
      <c r="F49" s="159">
        <f>F50+F51+F52</f>
        <v>21500</v>
      </c>
      <c r="G49" s="159">
        <f>G50+G51+G52</f>
        <v>258000</v>
      </c>
      <c r="H49" s="42"/>
    </row>
    <row r="50" spans="1:8" s="18" customFormat="1" ht="15" customHeight="1">
      <c r="A50" s="35"/>
      <c r="B50" s="140" t="s">
        <v>684</v>
      </c>
      <c r="C50" s="19">
        <v>1</v>
      </c>
      <c r="D50" s="20">
        <v>2.5</v>
      </c>
      <c r="E50" s="19">
        <f>D50*1000</f>
        <v>2500</v>
      </c>
      <c r="F50" s="19">
        <f>C50*E50</f>
        <v>2500</v>
      </c>
      <c r="G50" s="19">
        <f>F50*12</f>
        <v>30000</v>
      </c>
      <c r="H50" s="42"/>
    </row>
    <row r="51" spans="1:8" s="18" customFormat="1" ht="15" customHeight="1">
      <c r="A51" s="35"/>
      <c r="B51" s="149" t="s">
        <v>35</v>
      </c>
      <c r="C51" s="150">
        <v>5</v>
      </c>
      <c r="D51" s="151">
        <v>2</v>
      </c>
      <c r="E51" s="152">
        <f>D51*1000</f>
        <v>2000</v>
      </c>
      <c r="F51" s="153">
        <f t="shared" ref="F51:F52" si="15">C51*E51</f>
        <v>10000</v>
      </c>
      <c r="G51" s="153">
        <f t="shared" ref="G51:G52" si="16">F51*12</f>
        <v>120000</v>
      </c>
      <c r="H51" s="42"/>
    </row>
    <row r="52" spans="1:8" s="18" customFormat="1" ht="15" customHeight="1">
      <c r="A52" s="35"/>
      <c r="B52" s="149" t="s">
        <v>35</v>
      </c>
      <c r="C52" s="150">
        <v>5</v>
      </c>
      <c r="D52" s="151">
        <v>1.8</v>
      </c>
      <c r="E52" s="152">
        <f>D52*1000</f>
        <v>1800</v>
      </c>
      <c r="F52" s="153">
        <f t="shared" si="15"/>
        <v>9000</v>
      </c>
      <c r="G52" s="153">
        <f t="shared" si="16"/>
        <v>108000</v>
      </c>
      <c r="H52" s="42"/>
    </row>
    <row r="53" spans="1:8" s="21" customFormat="1" ht="30" customHeight="1">
      <c r="A53" s="12" t="s">
        <v>38</v>
      </c>
      <c r="B53" s="12" t="s">
        <v>675</v>
      </c>
      <c r="C53" s="13">
        <f>C54+C55+C61+C65</f>
        <v>34</v>
      </c>
      <c r="D53" s="13"/>
      <c r="E53" s="13"/>
      <c r="F53" s="13">
        <f>F54+F55+F61+F65</f>
        <v>69100</v>
      </c>
      <c r="G53" s="13">
        <f>G54+G55+G61+G65</f>
        <v>829200</v>
      </c>
      <c r="H53" s="42"/>
    </row>
    <row r="54" spans="1:8" s="18" customFormat="1" ht="15" customHeight="1">
      <c r="A54" s="35"/>
      <c r="B54" s="139" t="s">
        <v>17</v>
      </c>
      <c r="C54" s="27">
        <v>1</v>
      </c>
      <c r="D54" s="15">
        <v>4.4000000000000004</v>
      </c>
      <c r="E54" s="19">
        <f>D54*1000</f>
        <v>4400</v>
      </c>
      <c r="F54" s="11">
        <f>C54*E54</f>
        <v>4400</v>
      </c>
      <c r="G54" s="27">
        <f>F54*12</f>
        <v>52800</v>
      </c>
      <c r="H54" s="42"/>
    </row>
    <row r="55" spans="1:8" s="18" customFormat="1" ht="60" customHeight="1">
      <c r="A55" s="35"/>
      <c r="B55" s="17" t="s">
        <v>700</v>
      </c>
      <c r="C55" s="36">
        <f>C56+C57+C58+C59+C60</f>
        <v>27</v>
      </c>
      <c r="D55" s="23"/>
      <c r="E55" s="22"/>
      <c r="F55" s="36">
        <f>F56+F57+F58+F59+F60</f>
        <v>52100</v>
      </c>
      <c r="G55" s="24">
        <f>G56+G57+G58+G59+G60</f>
        <v>625200</v>
      </c>
      <c r="H55" s="42"/>
    </row>
    <row r="56" spans="1:8" s="18" customFormat="1" ht="15" customHeight="1">
      <c r="A56" s="35"/>
      <c r="B56" s="140" t="s">
        <v>18</v>
      </c>
      <c r="C56" s="19">
        <v>1</v>
      </c>
      <c r="D56" s="20">
        <v>3.1</v>
      </c>
      <c r="E56" s="19">
        <f>D56*1000</f>
        <v>3100</v>
      </c>
      <c r="F56" s="19">
        <f>C56*E56</f>
        <v>3100</v>
      </c>
      <c r="G56" s="19">
        <f>F56*12</f>
        <v>37200</v>
      </c>
      <c r="H56" s="42"/>
    </row>
    <row r="57" spans="1:8" s="18" customFormat="1" ht="15" customHeight="1">
      <c r="A57" s="35"/>
      <c r="B57" s="140" t="s">
        <v>19</v>
      </c>
      <c r="C57" s="27">
        <v>1</v>
      </c>
      <c r="D57" s="15">
        <v>1.8</v>
      </c>
      <c r="E57" s="19">
        <f>D57*1000</f>
        <v>1800</v>
      </c>
      <c r="F57" s="11">
        <f>C57*E57</f>
        <v>1800</v>
      </c>
      <c r="G57" s="27">
        <f>F57*12</f>
        <v>21600</v>
      </c>
      <c r="H57" s="42"/>
    </row>
    <row r="58" spans="1:8" s="18" customFormat="1" ht="15" customHeight="1">
      <c r="A58" s="35"/>
      <c r="B58" s="140" t="s">
        <v>20</v>
      </c>
      <c r="C58" s="19">
        <v>1</v>
      </c>
      <c r="D58" s="20">
        <v>1.6</v>
      </c>
      <c r="E58" s="19">
        <f>D58*1000</f>
        <v>1600</v>
      </c>
      <c r="F58" s="19">
        <f>C58*E58</f>
        <v>1600</v>
      </c>
      <c r="G58" s="19">
        <f t="shared" ref="G58" si="17">F58*12</f>
        <v>19200</v>
      </c>
      <c r="H58" s="42"/>
    </row>
    <row r="59" spans="1:8" s="18" customFormat="1" ht="15" customHeight="1">
      <c r="A59" s="35"/>
      <c r="B59" s="149" t="s">
        <v>35</v>
      </c>
      <c r="C59" s="150">
        <v>12</v>
      </c>
      <c r="D59" s="151">
        <v>2</v>
      </c>
      <c r="E59" s="152">
        <f>D59*1000</f>
        <v>2000</v>
      </c>
      <c r="F59" s="153">
        <f t="shared" ref="F59:F60" si="18">C59*E59</f>
        <v>24000</v>
      </c>
      <c r="G59" s="153">
        <f t="shared" ref="G59:G60" si="19">F59*12</f>
        <v>288000</v>
      </c>
      <c r="H59" s="42"/>
    </row>
    <row r="60" spans="1:8" s="18" customFormat="1" ht="15" customHeight="1">
      <c r="A60" s="35"/>
      <c r="B60" s="149" t="s">
        <v>35</v>
      </c>
      <c r="C60" s="150">
        <v>12</v>
      </c>
      <c r="D60" s="151">
        <v>1.8</v>
      </c>
      <c r="E60" s="152">
        <f>D60*1000</f>
        <v>1800</v>
      </c>
      <c r="F60" s="153">
        <f t="shared" si="18"/>
        <v>21600</v>
      </c>
      <c r="G60" s="153">
        <f t="shared" si="19"/>
        <v>259200</v>
      </c>
      <c r="H60" s="42"/>
    </row>
    <row r="61" spans="1:8" s="18" customFormat="1" ht="90" customHeight="1">
      <c r="A61" s="35"/>
      <c r="B61" s="158" t="s">
        <v>701</v>
      </c>
      <c r="C61" s="159">
        <f>C62+C63+C64</f>
        <v>3</v>
      </c>
      <c r="D61" s="160"/>
      <c r="E61" s="161"/>
      <c r="F61" s="159">
        <f>F62+F63+F64</f>
        <v>6300</v>
      </c>
      <c r="G61" s="159">
        <f>G62+G63+G64</f>
        <v>75600</v>
      </c>
      <c r="H61" s="42"/>
    </row>
    <row r="62" spans="1:8" s="18" customFormat="1" ht="15" customHeight="1">
      <c r="A62" s="35"/>
      <c r="B62" s="140" t="s">
        <v>684</v>
      </c>
      <c r="C62" s="19">
        <v>1</v>
      </c>
      <c r="D62" s="20">
        <v>2.5</v>
      </c>
      <c r="E62" s="19">
        <f>D62*1000</f>
        <v>2500</v>
      </c>
      <c r="F62" s="19">
        <f>C62*E62</f>
        <v>2500</v>
      </c>
      <c r="G62" s="19">
        <f>F62*12</f>
        <v>30000</v>
      </c>
      <c r="H62" s="42"/>
    </row>
    <row r="63" spans="1:8" s="18" customFormat="1" ht="15" customHeight="1">
      <c r="A63" s="35"/>
      <c r="B63" s="149" t="s">
        <v>35</v>
      </c>
      <c r="C63" s="150">
        <v>1</v>
      </c>
      <c r="D63" s="151">
        <v>2</v>
      </c>
      <c r="E63" s="152">
        <f>D63*1000</f>
        <v>2000</v>
      </c>
      <c r="F63" s="153">
        <f t="shared" ref="F63:F64" si="20">C63*E63</f>
        <v>2000</v>
      </c>
      <c r="G63" s="153">
        <f t="shared" ref="G63:G64" si="21">F63*12</f>
        <v>24000</v>
      </c>
      <c r="H63" s="42"/>
    </row>
    <row r="64" spans="1:8" s="18" customFormat="1" ht="15" customHeight="1">
      <c r="A64" s="35"/>
      <c r="B64" s="149" t="s">
        <v>35</v>
      </c>
      <c r="C64" s="150">
        <v>1</v>
      </c>
      <c r="D64" s="151">
        <v>1.8</v>
      </c>
      <c r="E64" s="152">
        <f>D64*1000</f>
        <v>1800</v>
      </c>
      <c r="F64" s="153">
        <f t="shared" si="20"/>
        <v>1800</v>
      </c>
      <c r="G64" s="153">
        <f t="shared" si="21"/>
        <v>21600</v>
      </c>
      <c r="H64" s="42"/>
    </row>
    <row r="65" spans="1:8" s="18" customFormat="1" ht="67.5" customHeight="1">
      <c r="A65" s="35"/>
      <c r="B65" s="158" t="s">
        <v>702</v>
      </c>
      <c r="C65" s="159">
        <f>C66+C67+C68</f>
        <v>3</v>
      </c>
      <c r="D65" s="160"/>
      <c r="E65" s="161"/>
      <c r="F65" s="159">
        <f>F66+F67+F68</f>
        <v>6300</v>
      </c>
      <c r="G65" s="159">
        <f>G66+G67+G68</f>
        <v>75600</v>
      </c>
      <c r="H65" s="42"/>
    </row>
    <row r="66" spans="1:8" s="18" customFormat="1" ht="15" customHeight="1">
      <c r="A66" s="35"/>
      <c r="B66" s="140" t="s">
        <v>684</v>
      </c>
      <c r="C66" s="19">
        <v>1</v>
      </c>
      <c r="D66" s="20">
        <v>2.5</v>
      </c>
      <c r="E66" s="19">
        <f>D66*1000</f>
        <v>2500</v>
      </c>
      <c r="F66" s="19">
        <f>C66*E66</f>
        <v>2500</v>
      </c>
      <c r="G66" s="19">
        <f>F66*12</f>
        <v>30000</v>
      </c>
      <c r="H66" s="42"/>
    </row>
    <row r="67" spans="1:8" s="21" customFormat="1" ht="15" customHeight="1">
      <c r="A67" s="16"/>
      <c r="B67" s="149" t="s">
        <v>35</v>
      </c>
      <c r="C67" s="150">
        <v>1</v>
      </c>
      <c r="D67" s="151">
        <v>2</v>
      </c>
      <c r="E67" s="152">
        <f>D67*1000</f>
        <v>2000</v>
      </c>
      <c r="F67" s="153">
        <f t="shared" ref="F67:F68" si="22">C67*E67</f>
        <v>2000</v>
      </c>
      <c r="G67" s="153">
        <f t="shared" ref="G67:G68" si="23">F67*12</f>
        <v>24000</v>
      </c>
      <c r="H67" s="42"/>
    </row>
    <row r="68" spans="1:8" s="21" customFormat="1" ht="15" customHeight="1">
      <c r="A68" s="16"/>
      <c r="B68" s="149" t="s">
        <v>35</v>
      </c>
      <c r="C68" s="150">
        <v>1</v>
      </c>
      <c r="D68" s="151">
        <v>1.8</v>
      </c>
      <c r="E68" s="152">
        <f>D68*1000</f>
        <v>1800</v>
      </c>
      <c r="F68" s="153">
        <f t="shared" si="22"/>
        <v>1800</v>
      </c>
      <c r="G68" s="153">
        <f t="shared" si="23"/>
        <v>21600</v>
      </c>
      <c r="H68" s="42"/>
    </row>
    <row r="69" spans="1:8" s="21" customFormat="1" ht="30" customHeight="1">
      <c r="A69" s="162" t="s">
        <v>40</v>
      </c>
      <c r="B69" s="162" t="s">
        <v>703</v>
      </c>
      <c r="C69" s="163">
        <f>C70+C73+C74+C72+C71</f>
        <v>30</v>
      </c>
      <c r="D69" s="163"/>
      <c r="E69" s="163"/>
      <c r="F69" s="163">
        <f>F72+F70+F73+F74+F71</f>
        <v>57800</v>
      </c>
      <c r="G69" s="163">
        <f>G70+G72+G73+G74+G71</f>
        <v>693600</v>
      </c>
      <c r="H69" s="42"/>
    </row>
    <row r="70" spans="1:8" s="21" customFormat="1" ht="15" customHeight="1">
      <c r="A70" s="8"/>
      <c r="B70" s="139" t="s">
        <v>18</v>
      </c>
      <c r="C70" s="27">
        <v>2</v>
      </c>
      <c r="D70" s="20">
        <v>3.1</v>
      </c>
      <c r="E70" s="19">
        <f>D70*1000</f>
        <v>3100</v>
      </c>
      <c r="F70" s="11">
        <f>C70*E70</f>
        <v>6200</v>
      </c>
      <c r="G70" s="19">
        <f t="shared" ref="G70:G74" si="24">F70*12</f>
        <v>74400</v>
      </c>
      <c r="H70" s="42"/>
    </row>
    <row r="71" spans="1:8" s="21" customFormat="1" ht="15" customHeight="1">
      <c r="A71" s="8"/>
      <c r="B71" s="140" t="s">
        <v>20</v>
      </c>
      <c r="C71" s="27">
        <v>2</v>
      </c>
      <c r="D71" s="20">
        <v>1.6</v>
      </c>
      <c r="E71" s="19">
        <f>D71*1000</f>
        <v>1600</v>
      </c>
      <c r="F71" s="11">
        <f t="shared" ref="F71" si="25">C71*E71</f>
        <v>3200</v>
      </c>
      <c r="G71" s="11">
        <f t="shared" ref="G71" si="26">F71*12</f>
        <v>38400</v>
      </c>
      <c r="H71" s="42"/>
    </row>
    <row r="72" spans="1:8" s="21" customFormat="1" ht="15" customHeight="1">
      <c r="A72" s="8"/>
      <c r="B72" s="140" t="s">
        <v>20</v>
      </c>
      <c r="C72" s="27">
        <v>2</v>
      </c>
      <c r="D72" s="20">
        <v>1.4</v>
      </c>
      <c r="E72" s="19">
        <f>D72*1000</f>
        <v>1400</v>
      </c>
      <c r="F72" s="11">
        <f t="shared" ref="F72:F74" si="27">C72*E72</f>
        <v>2800</v>
      </c>
      <c r="G72" s="11">
        <f t="shared" si="24"/>
        <v>33600</v>
      </c>
      <c r="H72" s="42"/>
    </row>
    <row r="73" spans="1:8" s="21" customFormat="1" ht="15" customHeight="1">
      <c r="A73" s="8"/>
      <c r="B73" s="149" t="s">
        <v>35</v>
      </c>
      <c r="C73" s="150">
        <v>12</v>
      </c>
      <c r="D73" s="151">
        <v>2</v>
      </c>
      <c r="E73" s="152">
        <f>D73*1000</f>
        <v>2000</v>
      </c>
      <c r="F73" s="153">
        <f t="shared" si="27"/>
        <v>24000</v>
      </c>
      <c r="G73" s="153">
        <f t="shared" si="24"/>
        <v>288000</v>
      </c>
      <c r="H73" s="42"/>
    </row>
    <row r="74" spans="1:8" s="21" customFormat="1" ht="15" customHeight="1">
      <c r="A74" s="8"/>
      <c r="B74" s="149" t="s">
        <v>35</v>
      </c>
      <c r="C74" s="150">
        <v>12</v>
      </c>
      <c r="D74" s="151">
        <v>1.8</v>
      </c>
      <c r="E74" s="152">
        <f>D74*1000</f>
        <v>1800</v>
      </c>
      <c r="F74" s="153">
        <f t="shared" si="27"/>
        <v>21600</v>
      </c>
      <c r="G74" s="153">
        <f t="shared" si="24"/>
        <v>259200</v>
      </c>
      <c r="H74" s="42"/>
    </row>
    <row r="75" spans="1:8" s="14" customFormat="1" ht="15" customHeight="1">
      <c r="A75" s="12" t="s">
        <v>674</v>
      </c>
      <c r="B75" s="12" t="s">
        <v>42</v>
      </c>
      <c r="C75" s="13">
        <f>C76+C77+C81+C85</f>
        <v>12</v>
      </c>
      <c r="D75" s="13"/>
      <c r="E75" s="12"/>
      <c r="F75" s="13">
        <f>F76+F77+F81+F85</f>
        <v>27500</v>
      </c>
      <c r="G75" s="13">
        <f>G76+G77+G81+G85</f>
        <v>330000</v>
      </c>
      <c r="H75" s="42"/>
    </row>
    <row r="76" spans="1:8" s="18" customFormat="1" ht="15" customHeight="1">
      <c r="A76" s="25"/>
      <c r="B76" s="140" t="s">
        <v>17</v>
      </c>
      <c r="C76" s="9">
        <v>1</v>
      </c>
      <c r="D76" s="15">
        <v>4.4000000000000004</v>
      </c>
      <c r="E76" s="19">
        <f>D76*1000</f>
        <v>4400</v>
      </c>
      <c r="F76" s="27">
        <f>C76*E76</f>
        <v>4400</v>
      </c>
      <c r="G76" s="27">
        <f>F76*12</f>
        <v>52800</v>
      </c>
      <c r="H76" s="42"/>
    </row>
    <row r="77" spans="1:8" s="18" customFormat="1" ht="45" customHeight="1">
      <c r="A77" s="25"/>
      <c r="B77" s="17" t="s">
        <v>685</v>
      </c>
      <c r="C77" s="36">
        <f>C78+C79+C80</f>
        <v>4</v>
      </c>
      <c r="D77" s="23"/>
      <c r="E77" s="22"/>
      <c r="F77" s="36">
        <f>F78+F79+F80</f>
        <v>8300</v>
      </c>
      <c r="G77" s="24">
        <f>G78+G79+G80</f>
        <v>99600</v>
      </c>
      <c r="H77" s="42"/>
    </row>
    <row r="78" spans="1:8" s="18" customFormat="1" ht="15" customHeight="1">
      <c r="A78" s="25"/>
      <c r="B78" s="140" t="s">
        <v>18</v>
      </c>
      <c r="C78" s="29">
        <v>1</v>
      </c>
      <c r="D78" s="20">
        <v>3.1</v>
      </c>
      <c r="E78" s="19">
        <f>D78*1000</f>
        <v>3100</v>
      </c>
      <c r="F78" s="27">
        <f>C78*E78</f>
        <v>3100</v>
      </c>
      <c r="G78" s="19">
        <f t="shared" ref="G78:G80" si="28">F78*12</f>
        <v>37200</v>
      </c>
      <c r="H78" s="42"/>
    </row>
    <row r="79" spans="1:8" s="18" customFormat="1" ht="15" customHeight="1">
      <c r="A79" s="25"/>
      <c r="B79" s="140" t="s">
        <v>19</v>
      </c>
      <c r="C79" s="31">
        <v>2</v>
      </c>
      <c r="D79" s="20">
        <v>1.8</v>
      </c>
      <c r="E79" s="19">
        <f>D79*1000</f>
        <v>1800</v>
      </c>
      <c r="F79" s="27">
        <f>C79*E79</f>
        <v>3600</v>
      </c>
      <c r="G79" s="27">
        <f t="shared" si="28"/>
        <v>43200</v>
      </c>
      <c r="H79" s="42"/>
    </row>
    <row r="80" spans="1:8" s="18" customFormat="1" ht="15">
      <c r="A80" s="25"/>
      <c r="B80" s="140" t="s">
        <v>20</v>
      </c>
      <c r="C80" s="10">
        <v>1</v>
      </c>
      <c r="D80" s="20">
        <v>1.6</v>
      </c>
      <c r="E80" s="19">
        <f t="shared" ref="E80" si="29">D80*1000</f>
        <v>1600</v>
      </c>
      <c r="F80" s="27">
        <f t="shared" ref="F80" si="30">C80*E80</f>
        <v>1600</v>
      </c>
      <c r="G80" s="27">
        <f t="shared" si="28"/>
        <v>19200</v>
      </c>
      <c r="H80" s="42"/>
    </row>
    <row r="81" spans="1:8" s="18" customFormat="1" ht="60" customHeight="1">
      <c r="A81" s="26"/>
      <c r="B81" s="17" t="s">
        <v>699</v>
      </c>
      <c r="C81" s="36">
        <f>C82+C83+C84</f>
        <v>3</v>
      </c>
      <c r="D81" s="23"/>
      <c r="E81" s="22"/>
      <c r="F81" s="36">
        <f>F82+F83+F84</f>
        <v>6900</v>
      </c>
      <c r="G81" s="24">
        <f>G82+G83+G84</f>
        <v>82800</v>
      </c>
      <c r="H81" s="42"/>
    </row>
    <row r="82" spans="1:8" s="18" customFormat="1" ht="15" customHeight="1">
      <c r="A82" s="26"/>
      <c r="B82" s="140" t="s">
        <v>18</v>
      </c>
      <c r="C82" s="10">
        <v>1</v>
      </c>
      <c r="D82" s="20">
        <v>3.1</v>
      </c>
      <c r="E82" s="19">
        <f>D82*1000</f>
        <v>3100</v>
      </c>
      <c r="F82" s="19">
        <f>C82*E82</f>
        <v>3100</v>
      </c>
      <c r="G82" s="19">
        <f t="shared" ref="G82:G83" si="31">F82*12</f>
        <v>37200</v>
      </c>
      <c r="H82" s="42"/>
    </row>
    <row r="83" spans="1:8" s="18" customFormat="1" ht="15" customHeight="1">
      <c r="A83" s="25"/>
      <c r="B83" s="140" t="s">
        <v>19</v>
      </c>
      <c r="C83" s="31">
        <v>1</v>
      </c>
      <c r="D83" s="20">
        <v>2</v>
      </c>
      <c r="E83" s="19">
        <f>D83*1000</f>
        <v>2000</v>
      </c>
      <c r="F83" s="27">
        <f t="shared" ref="F83" si="32">C83*E83</f>
        <v>2000</v>
      </c>
      <c r="G83" s="27">
        <f t="shared" si="31"/>
        <v>24000</v>
      </c>
      <c r="H83" s="42"/>
    </row>
    <row r="84" spans="1:8" s="18" customFormat="1" ht="15" customHeight="1">
      <c r="A84" s="26"/>
      <c r="B84" s="140" t="s">
        <v>19</v>
      </c>
      <c r="C84" s="10">
        <v>1</v>
      </c>
      <c r="D84" s="20">
        <v>1.8</v>
      </c>
      <c r="E84" s="19">
        <f>D84*1000</f>
        <v>1800</v>
      </c>
      <c r="F84" s="19">
        <f>C84*E84</f>
        <v>1800</v>
      </c>
      <c r="G84" s="19">
        <f>F84*12</f>
        <v>21600</v>
      </c>
      <c r="H84" s="42"/>
    </row>
    <row r="85" spans="1:8" s="18" customFormat="1" ht="31.5" customHeight="1">
      <c r="A85" s="26"/>
      <c r="B85" s="17" t="s">
        <v>707</v>
      </c>
      <c r="C85" s="36">
        <f>C86+C89+C87+C88</f>
        <v>4</v>
      </c>
      <c r="D85" s="23"/>
      <c r="E85" s="22"/>
      <c r="F85" s="36">
        <f>F86+F87+F89+F88</f>
        <v>7900</v>
      </c>
      <c r="G85" s="24">
        <f>G86+G87+G89+G88</f>
        <v>94800</v>
      </c>
      <c r="H85" s="42"/>
    </row>
    <row r="86" spans="1:8" s="18" customFormat="1" ht="15" customHeight="1">
      <c r="A86" s="26"/>
      <c r="B86" s="140" t="s">
        <v>18</v>
      </c>
      <c r="C86" s="10">
        <v>1</v>
      </c>
      <c r="D86" s="20">
        <v>3.1</v>
      </c>
      <c r="E86" s="19">
        <f>D86*1000</f>
        <v>3100</v>
      </c>
      <c r="F86" s="19">
        <f>C86*E86</f>
        <v>3100</v>
      </c>
      <c r="G86" s="19">
        <f>F86*12</f>
        <v>37200</v>
      </c>
      <c r="H86" s="42"/>
    </row>
    <row r="87" spans="1:8" s="18" customFormat="1" ht="15" customHeight="1">
      <c r="A87" s="26"/>
      <c r="B87" s="140" t="s">
        <v>19</v>
      </c>
      <c r="C87" s="10">
        <v>1</v>
      </c>
      <c r="D87" s="20">
        <v>1.8</v>
      </c>
      <c r="E87" s="19">
        <f>D87*1000</f>
        <v>1800</v>
      </c>
      <c r="F87" s="19">
        <f>C87*E87</f>
        <v>1800</v>
      </c>
      <c r="G87" s="19">
        <f>F87*12</f>
        <v>21600</v>
      </c>
      <c r="H87" s="42"/>
    </row>
    <row r="88" spans="1:8" s="18" customFormat="1" ht="15" customHeight="1">
      <c r="A88" s="26"/>
      <c r="B88" s="140" t="s">
        <v>20</v>
      </c>
      <c r="C88" s="10">
        <v>1</v>
      </c>
      <c r="D88" s="20">
        <v>1.6</v>
      </c>
      <c r="E88" s="19">
        <f t="shared" ref="E88" si="33">D88*1000</f>
        <v>1600</v>
      </c>
      <c r="F88" s="27">
        <f t="shared" ref="F88" si="34">C88*E88</f>
        <v>1600</v>
      </c>
      <c r="G88" s="27">
        <f t="shared" ref="G88" si="35">F88*12</f>
        <v>19200</v>
      </c>
      <c r="H88" s="42"/>
    </row>
    <row r="89" spans="1:8" s="18" customFormat="1" ht="15" customHeight="1">
      <c r="A89" s="26"/>
      <c r="B89" s="140" t="s">
        <v>20</v>
      </c>
      <c r="C89" s="10">
        <v>1</v>
      </c>
      <c r="D89" s="20">
        <v>1.4</v>
      </c>
      <c r="E89" s="19">
        <f t="shared" ref="E89" si="36">D89*1000</f>
        <v>1400</v>
      </c>
      <c r="F89" s="27">
        <f t="shared" ref="F89" si="37">C89*E89</f>
        <v>1400</v>
      </c>
      <c r="G89" s="27">
        <f t="shared" ref="G89" si="38">F89*12</f>
        <v>16800</v>
      </c>
      <c r="H89" s="42"/>
    </row>
    <row r="90" spans="1:8" s="18" customFormat="1" ht="30" customHeight="1">
      <c r="A90" s="12" t="s">
        <v>698</v>
      </c>
      <c r="B90" s="12" t="s">
        <v>43</v>
      </c>
      <c r="C90" s="13">
        <f>C91+C92+C95+C98</f>
        <v>8</v>
      </c>
      <c r="D90" s="13"/>
      <c r="E90" s="12"/>
      <c r="F90" s="13">
        <f>F91+F92+F95+F98</f>
        <v>20700</v>
      </c>
      <c r="G90" s="13">
        <f>G91+G92+G95+G98</f>
        <v>248400</v>
      </c>
      <c r="H90" s="42"/>
    </row>
    <row r="91" spans="1:8" s="14" customFormat="1" ht="15" customHeight="1">
      <c r="A91" s="25"/>
      <c r="B91" s="140" t="s">
        <v>17</v>
      </c>
      <c r="C91" s="9">
        <v>1</v>
      </c>
      <c r="D91" s="15">
        <v>4.4000000000000004</v>
      </c>
      <c r="E91" s="19">
        <f>D91*1000</f>
        <v>4400</v>
      </c>
      <c r="F91" s="27">
        <f>C91*E91</f>
        <v>4400</v>
      </c>
      <c r="G91" s="27">
        <f>F91*12</f>
        <v>52800</v>
      </c>
      <c r="H91" s="42"/>
    </row>
    <row r="92" spans="1:8" s="18" customFormat="1" ht="39.75" customHeight="1">
      <c r="A92" s="25"/>
      <c r="B92" s="34" t="s">
        <v>706</v>
      </c>
      <c r="C92" s="28">
        <f>C93+C94</f>
        <v>2</v>
      </c>
      <c r="D92" s="17"/>
      <c r="E92" s="17"/>
      <c r="F92" s="28">
        <f>F93+F94</f>
        <v>4900</v>
      </c>
      <c r="G92" s="28">
        <f>G93+G94</f>
        <v>58800</v>
      </c>
      <c r="H92" s="42"/>
    </row>
    <row r="93" spans="1:8" s="18" customFormat="1" ht="15" customHeight="1">
      <c r="A93" s="25"/>
      <c r="B93" s="140" t="s">
        <v>18</v>
      </c>
      <c r="C93" s="29">
        <v>1</v>
      </c>
      <c r="D93" s="20">
        <v>3.1</v>
      </c>
      <c r="E93" s="19">
        <f>D93*1000</f>
        <v>3100</v>
      </c>
      <c r="F93" s="27">
        <f>C93*E93</f>
        <v>3100</v>
      </c>
      <c r="G93" s="27">
        <f>F93*12</f>
        <v>37200</v>
      </c>
      <c r="H93" s="42"/>
    </row>
    <row r="94" spans="1:8" s="18" customFormat="1" ht="15" customHeight="1">
      <c r="A94" s="25"/>
      <c r="B94" s="140" t="s">
        <v>19</v>
      </c>
      <c r="C94" s="31">
        <v>1</v>
      </c>
      <c r="D94" s="20">
        <v>1.8</v>
      </c>
      <c r="E94" s="19">
        <f>D94*1000</f>
        <v>1800</v>
      </c>
      <c r="F94" s="27">
        <f>C94*E94</f>
        <v>1800</v>
      </c>
      <c r="G94" s="27">
        <f t="shared" ref="G94" si="39">F94*12</f>
        <v>21600</v>
      </c>
      <c r="H94" s="42"/>
    </row>
    <row r="95" spans="1:8" s="18" customFormat="1" ht="58.5" customHeight="1">
      <c r="A95" s="25"/>
      <c r="B95" s="17" t="s">
        <v>693</v>
      </c>
      <c r="C95" s="28">
        <f>C96+C97</f>
        <v>2</v>
      </c>
      <c r="D95" s="17"/>
      <c r="E95" s="17"/>
      <c r="F95" s="28">
        <f>F96+F97</f>
        <v>4900</v>
      </c>
      <c r="G95" s="28">
        <f>G96+G97</f>
        <v>58800</v>
      </c>
      <c r="H95" s="42"/>
    </row>
    <row r="96" spans="1:8" s="18" customFormat="1" ht="15" customHeight="1">
      <c r="A96" s="26"/>
      <c r="B96" s="140" t="s">
        <v>18</v>
      </c>
      <c r="C96" s="10">
        <v>1</v>
      </c>
      <c r="D96" s="20">
        <v>3.1</v>
      </c>
      <c r="E96" s="19">
        <f>D96*1000</f>
        <v>3100</v>
      </c>
      <c r="F96" s="19">
        <f>C96*E96</f>
        <v>3100</v>
      </c>
      <c r="G96" s="19">
        <f>F96*12</f>
        <v>37200</v>
      </c>
      <c r="H96" s="42"/>
    </row>
    <row r="97" spans="1:8" s="32" customFormat="1" ht="15" customHeight="1">
      <c r="A97" s="26"/>
      <c r="B97" s="140" t="s">
        <v>19</v>
      </c>
      <c r="C97" s="10">
        <v>1</v>
      </c>
      <c r="D97" s="20">
        <v>1.8</v>
      </c>
      <c r="E97" s="19">
        <f>D97*1000</f>
        <v>1800</v>
      </c>
      <c r="F97" s="19">
        <f>C97*E97</f>
        <v>1800</v>
      </c>
      <c r="G97" s="19">
        <f t="shared" ref="G97" si="40">F97*12</f>
        <v>21600</v>
      </c>
      <c r="H97" s="42"/>
    </row>
    <row r="98" spans="1:8" ht="30">
      <c r="A98" s="25"/>
      <c r="B98" s="17" t="s">
        <v>694</v>
      </c>
      <c r="C98" s="28">
        <f>C99+C100+C101</f>
        <v>3</v>
      </c>
      <c r="D98" s="17"/>
      <c r="E98" s="17"/>
      <c r="F98" s="28">
        <f>F99+F100+F101</f>
        <v>6500</v>
      </c>
      <c r="G98" s="28">
        <f>G99+G100+G101</f>
        <v>78000</v>
      </c>
      <c r="H98" s="42"/>
    </row>
    <row r="99" spans="1:8" ht="27" customHeight="1">
      <c r="A99" s="25"/>
      <c r="B99" s="140" t="s">
        <v>18</v>
      </c>
      <c r="C99" s="10">
        <v>1</v>
      </c>
      <c r="D99" s="20">
        <v>3.1</v>
      </c>
      <c r="E99" s="19">
        <f>D99*1000</f>
        <v>3100</v>
      </c>
      <c r="F99" s="19">
        <f>C99*E99</f>
        <v>3100</v>
      </c>
      <c r="G99" s="19">
        <f>F99*12</f>
        <v>37200</v>
      </c>
      <c r="H99" s="33"/>
    </row>
    <row r="100" spans="1:8" ht="15">
      <c r="A100" s="25"/>
      <c r="B100" s="140" t="s">
        <v>19</v>
      </c>
      <c r="C100" s="10">
        <v>1</v>
      </c>
      <c r="D100" s="20">
        <v>1.8</v>
      </c>
      <c r="E100" s="19">
        <f>D100*1000</f>
        <v>1800</v>
      </c>
      <c r="F100" s="19">
        <f t="shared" ref="F100:F101" si="41">C100*E100</f>
        <v>1800</v>
      </c>
      <c r="G100" s="19">
        <f>F100*12</f>
        <v>21600</v>
      </c>
      <c r="H100" s="33"/>
    </row>
    <row r="101" spans="1:8" ht="15">
      <c r="A101" s="25"/>
      <c r="B101" s="140" t="s">
        <v>20</v>
      </c>
      <c r="C101" s="10">
        <v>1</v>
      </c>
      <c r="D101" s="20">
        <v>1.6</v>
      </c>
      <c r="E101" s="19">
        <f>D101*1000</f>
        <v>1600</v>
      </c>
      <c r="F101" s="19">
        <f t="shared" si="41"/>
        <v>1600</v>
      </c>
      <c r="G101" s="19">
        <f>F101*12</f>
        <v>19200</v>
      </c>
      <c r="H101" s="33"/>
    </row>
  </sheetData>
  <autoFilter ref="B2:E101"/>
  <mergeCells count="1">
    <mergeCell ref="A1:H1"/>
  </mergeCells>
  <pageMargins left="0.7" right="0.7" top="0.75" bottom="0.75" header="0.3" footer="0.3"/>
  <pageSetup paperSize="9" scale="48" orientation="portrait" r:id="rId1"/>
  <rowBreaks count="2" manualBreakCount="2">
    <brk id="49" max="7" man="1"/>
    <brk id="6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20"/>
  <sheetViews>
    <sheetView view="pageBreakPreview" topLeftCell="A9" zoomScaleNormal="100" zoomScaleSheetLayoutView="100" workbookViewId="0">
      <selection activeCell="P15" sqref="P15"/>
    </sheetView>
  </sheetViews>
  <sheetFormatPr defaultRowHeight="15"/>
  <cols>
    <col min="1" max="1" width="9.140625" style="100"/>
    <col min="2" max="2" width="29.140625" style="100" customWidth="1"/>
    <col min="3" max="3" width="9.5703125" style="129" bestFit="1" customWidth="1"/>
    <col min="4" max="4" width="9.5703125" style="126" bestFit="1" customWidth="1"/>
    <col min="5" max="5" width="16.85546875" style="100" bestFit="1" customWidth="1"/>
    <col min="6" max="7" width="6.28515625" style="100" hidden="1" customWidth="1"/>
    <col min="8" max="8" width="18.7109375" style="100" customWidth="1"/>
    <col min="9" max="10" width="7" style="100" hidden="1" customWidth="1"/>
    <col min="11" max="11" width="22.140625" style="100" hidden="1" customWidth="1"/>
    <col min="12" max="12" width="17.42578125" style="100" customWidth="1"/>
    <col min="13" max="16384" width="9.140625" style="100"/>
  </cols>
  <sheetData>
    <row r="1" spans="1:12" ht="18">
      <c r="A1" s="166" t="s">
        <v>22</v>
      </c>
      <c r="B1" s="166"/>
      <c r="C1" s="166"/>
      <c r="D1" s="166"/>
      <c r="E1" s="166"/>
      <c r="F1" s="166"/>
      <c r="G1" s="166"/>
      <c r="H1" s="166"/>
      <c r="I1" s="166"/>
      <c r="J1" s="166"/>
      <c r="K1" s="166"/>
      <c r="L1" s="166"/>
    </row>
    <row r="2" spans="1:12" ht="15.75" customHeight="1">
      <c r="A2" s="166" t="s">
        <v>23</v>
      </c>
      <c r="B2" s="166"/>
      <c r="C2" s="166"/>
      <c r="D2" s="166"/>
      <c r="E2" s="166"/>
      <c r="F2" s="166"/>
      <c r="G2" s="166"/>
      <c r="H2" s="166"/>
      <c r="I2" s="166"/>
      <c r="J2" s="166"/>
      <c r="K2" s="166"/>
      <c r="L2" s="166"/>
    </row>
    <row r="3" spans="1:12" ht="15" customHeight="1">
      <c r="A3" s="38"/>
      <c r="B3" s="38"/>
      <c r="C3" s="127"/>
      <c r="D3" s="122"/>
      <c r="E3" s="38"/>
      <c r="F3" s="38"/>
      <c r="G3" s="38"/>
      <c r="H3" s="38"/>
      <c r="I3" s="38"/>
      <c r="J3" s="38"/>
      <c r="K3" s="101" t="s">
        <v>44</v>
      </c>
    </row>
    <row r="4" spans="1:12" ht="15.75" customHeight="1">
      <c r="A4" s="167" t="s">
        <v>0</v>
      </c>
      <c r="B4" s="167" t="s">
        <v>1</v>
      </c>
      <c r="C4" s="169" t="s">
        <v>2</v>
      </c>
      <c r="D4" s="169"/>
      <c r="E4" s="169"/>
      <c r="F4" s="169"/>
      <c r="G4" s="169"/>
      <c r="H4" s="169"/>
      <c r="I4" s="169"/>
      <c r="J4" s="169"/>
      <c r="K4" s="169"/>
      <c r="L4" s="169"/>
    </row>
    <row r="5" spans="1:12" ht="25.5" customHeight="1">
      <c r="A5" s="168"/>
      <c r="B5" s="168"/>
      <c r="C5" s="170" t="s">
        <v>3</v>
      </c>
      <c r="D5" s="172" t="s">
        <v>4</v>
      </c>
      <c r="E5" s="173"/>
      <c r="F5" s="173"/>
      <c r="G5" s="174"/>
      <c r="H5" s="106" t="s">
        <v>5</v>
      </c>
      <c r="I5" s="175" t="s">
        <v>6</v>
      </c>
      <c r="J5" s="176"/>
      <c r="K5" s="176"/>
      <c r="L5" s="176"/>
    </row>
    <row r="6" spans="1:12" ht="84" customHeight="1">
      <c r="A6" s="168"/>
      <c r="B6" s="168"/>
      <c r="C6" s="171"/>
      <c r="D6" s="123" t="s">
        <v>7</v>
      </c>
      <c r="E6" s="105" t="s">
        <v>8</v>
      </c>
      <c r="F6" s="105" t="s">
        <v>9</v>
      </c>
      <c r="G6" s="105" t="s">
        <v>10</v>
      </c>
      <c r="H6" s="105" t="s">
        <v>11</v>
      </c>
      <c r="I6" s="105" t="s">
        <v>12</v>
      </c>
      <c r="J6" s="105" t="s">
        <v>13</v>
      </c>
      <c r="K6" s="105" t="s">
        <v>14</v>
      </c>
      <c r="L6" s="105" t="s">
        <v>15</v>
      </c>
    </row>
    <row r="7" spans="1:12" ht="30.75" customHeight="1">
      <c r="A7" s="1">
        <v>1</v>
      </c>
      <c r="B7" s="1" t="s">
        <v>16</v>
      </c>
      <c r="C7" s="116">
        <v>1</v>
      </c>
      <c r="D7" s="124">
        <v>5.6</v>
      </c>
      <c r="E7" s="39">
        <f>D7*1000</f>
        <v>5600</v>
      </c>
      <c r="F7" s="39"/>
      <c r="G7" s="39"/>
      <c r="H7" s="39">
        <f t="shared" ref="H7:H18" si="0">C7*E7</f>
        <v>5600</v>
      </c>
      <c r="I7" s="39"/>
      <c r="J7" s="39"/>
      <c r="K7" s="39"/>
      <c r="L7" s="39">
        <f>H7*12</f>
        <v>67200</v>
      </c>
    </row>
    <row r="8" spans="1:12" ht="29.25" customHeight="1">
      <c r="A8" s="1">
        <v>2</v>
      </c>
      <c r="B8" s="1" t="s">
        <v>664</v>
      </c>
      <c r="C8" s="116">
        <v>1</v>
      </c>
      <c r="D8" s="124">
        <v>4.5999999999999996</v>
      </c>
      <c r="E8" s="39">
        <f t="shared" ref="E8:E18" si="1">D8*1000</f>
        <v>4600</v>
      </c>
      <c r="F8" s="39"/>
      <c r="G8" s="39"/>
      <c r="H8" s="39">
        <f t="shared" si="0"/>
        <v>4600</v>
      </c>
      <c r="I8" s="39"/>
      <c r="J8" s="39"/>
      <c r="K8" s="39"/>
      <c r="L8" s="39">
        <f t="shared" ref="L8:L18" si="2">H8*12</f>
        <v>55200</v>
      </c>
    </row>
    <row r="9" spans="1:12" ht="23.25" customHeight="1">
      <c r="A9" s="1">
        <v>3</v>
      </c>
      <c r="B9" s="1" t="s">
        <v>45</v>
      </c>
      <c r="C9" s="116">
        <v>1</v>
      </c>
      <c r="D9" s="124">
        <v>4.5</v>
      </c>
      <c r="E9" s="39">
        <f t="shared" si="1"/>
        <v>4500</v>
      </c>
      <c r="F9" s="39"/>
      <c r="G9" s="39"/>
      <c r="H9" s="39">
        <f t="shared" si="0"/>
        <v>4500</v>
      </c>
      <c r="I9" s="39"/>
      <c r="J9" s="39"/>
      <c r="K9" s="39"/>
      <c r="L9" s="39">
        <f t="shared" si="2"/>
        <v>54000</v>
      </c>
    </row>
    <row r="10" spans="1:12" ht="23.25" customHeight="1">
      <c r="A10" s="1">
        <v>4</v>
      </c>
      <c r="B10" s="1" t="s">
        <v>17</v>
      </c>
      <c r="C10" s="116">
        <v>6</v>
      </c>
      <c r="D10" s="124">
        <v>4.4000000000000004</v>
      </c>
      <c r="E10" s="39">
        <f t="shared" si="1"/>
        <v>4400</v>
      </c>
      <c r="F10" s="39"/>
      <c r="G10" s="39"/>
      <c r="H10" s="39">
        <f>C10*E10</f>
        <v>26400</v>
      </c>
      <c r="I10" s="39"/>
      <c r="J10" s="39"/>
      <c r="K10" s="39"/>
      <c r="L10" s="39">
        <f t="shared" si="2"/>
        <v>316800</v>
      </c>
    </row>
    <row r="11" spans="1:12" ht="23.25" customHeight="1">
      <c r="A11" s="1">
        <v>5</v>
      </c>
      <c r="B11" s="1" t="s">
        <v>18</v>
      </c>
      <c r="C11" s="116">
        <v>16</v>
      </c>
      <c r="D11" s="124">
        <v>3.1</v>
      </c>
      <c r="E11" s="39">
        <f t="shared" si="1"/>
        <v>3100</v>
      </c>
      <c r="F11" s="39"/>
      <c r="G11" s="39"/>
      <c r="H11" s="39">
        <f>C11*E11</f>
        <v>49600</v>
      </c>
      <c r="I11" s="39"/>
      <c r="J11" s="39"/>
      <c r="K11" s="39"/>
      <c r="L11" s="39">
        <f t="shared" si="2"/>
        <v>595200</v>
      </c>
    </row>
    <row r="12" spans="1:12" ht="38.25" customHeight="1">
      <c r="A12" s="1">
        <v>6</v>
      </c>
      <c r="B12" s="1" t="s">
        <v>684</v>
      </c>
      <c r="C12" s="115">
        <v>4</v>
      </c>
      <c r="D12" s="124">
        <v>2.5</v>
      </c>
      <c r="E12" s="39">
        <f t="shared" si="1"/>
        <v>2500</v>
      </c>
      <c r="F12" s="39"/>
      <c r="G12" s="39"/>
      <c r="H12" s="39">
        <f t="shared" si="0"/>
        <v>10000</v>
      </c>
      <c r="I12" s="39"/>
      <c r="J12" s="39"/>
      <c r="K12" s="39"/>
      <c r="L12" s="39">
        <f t="shared" si="2"/>
        <v>120000</v>
      </c>
    </row>
    <row r="13" spans="1:12" ht="38.25" customHeight="1">
      <c r="A13" s="1">
        <v>7</v>
      </c>
      <c r="B13" s="1" t="s">
        <v>19</v>
      </c>
      <c r="C13" s="116">
        <v>3</v>
      </c>
      <c r="D13" s="124">
        <v>2</v>
      </c>
      <c r="E13" s="39">
        <f t="shared" si="1"/>
        <v>2000</v>
      </c>
      <c r="F13" s="39"/>
      <c r="G13" s="39"/>
      <c r="H13" s="39">
        <f t="shared" si="0"/>
        <v>6000</v>
      </c>
      <c r="I13" s="39"/>
      <c r="J13" s="39"/>
      <c r="K13" s="39"/>
      <c r="L13" s="39">
        <f t="shared" si="2"/>
        <v>72000</v>
      </c>
    </row>
    <row r="14" spans="1:12" ht="31.5" customHeight="1">
      <c r="A14" s="1">
        <v>8</v>
      </c>
      <c r="B14" s="1" t="s">
        <v>19</v>
      </c>
      <c r="C14" s="116">
        <v>13</v>
      </c>
      <c r="D14" s="124">
        <v>1.8</v>
      </c>
      <c r="E14" s="39">
        <f t="shared" si="1"/>
        <v>1800</v>
      </c>
      <c r="F14" s="39"/>
      <c r="G14" s="39"/>
      <c r="H14" s="39">
        <f t="shared" si="0"/>
        <v>23400</v>
      </c>
      <c r="I14" s="39"/>
      <c r="J14" s="39"/>
      <c r="K14" s="39"/>
      <c r="L14" s="39">
        <f t="shared" si="2"/>
        <v>280800</v>
      </c>
    </row>
    <row r="15" spans="1:12" ht="31.5" customHeight="1">
      <c r="A15" s="1">
        <v>9</v>
      </c>
      <c r="B15" s="1" t="s">
        <v>20</v>
      </c>
      <c r="C15" s="116">
        <v>10</v>
      </c>
      <c r="D15" s="124">
        <v>1.6</v>
      </c>
      <c r="E15" s="39">
        <f t="shared" si="1"/>
        <v>1600</v>
      </c>
      <c r="F15" s="39"/>
      <c r="G15" s="39"/>
      <c r="H15" s="39">
        <f t="shared" si="0"/>
        <v>16000</v>
      </c>
      <c r="I15" s="39"/>
      <c r="J15" s="39"/>
      <c r="K15" s="39"/>
      <c r="L15" s="39">
        <f t="shared" si="2"/>
        <v>192000</v>
      </c>
    </row>
    <row r="16" spans="1:12" ht="31.5" customHeight="1">
      <c r="A16" s="1">
        <v>10</v>
      </c>
      <c r="B16" s="1" t="s">
        <v>20</v>
      </c>
      <c r="C16" s="116">
        <v>3</v>
      </c>
      <c r="D16" s="124">
        <v>1.4</v>
      </c>
      <c r="E16" s="39">
        <f t="shared" si="1"/>
        <v>1400</v>
      </c>
      <c r="F16" s="39"/>
      <c r="G16" s="39"/>
      <c r="H16" s="39">
        <f t="shared" si="0"/>
        <v>4200</v>
      </c>
      <c r="I16" s="39"/>
      <c r="J16" s="39"/>
      <c r="K16" s="39"/>
      <c r="L16" s="39">
        <f t="shared" si="2"/>
        <v>50400</v>
      </c>
    </row>
    <row r="17" spans="1:12" ht="31.5" customHeight="1">
      <c r="A17" s="1">
        <v>11</v>
      </c>
      <c r="B17" s="1" t="s">
        <v>670</v>
      </c>
      <c r="C17" s="115">
        <v>55</v>
      </c>
      <c r="D17" s="124">
        <v>2</v>
      </c>
      <c r="E17" s="39">
        <f t="shared" si="1"/>
        <v>2000</v>
      </c>
      <c r="F17" s="39"/>
      <c r="G17" s="39"/>
      <c r="H17" s="39">
        <f t="shared" si="0"/>
        <v>110000</v>
      </c>
      <c r="I17" s="39"/>
      <c r="J17" s="39"/>
      <c r="K17" s="39"/>
      <c r="L17" s="39">
        <f t="shared" si="2"/>
        <v>1320000</v>
      </c>
    </row>
    <row r="18" spans="1:12" ht="31.5" customHeight="1">
      <c r="A18" s="1">
        <v>12</v>
      </c>
      <c r="B18" s="1" t="s">
        <v>670</v>
      </c>
      <c r="C18" s="115">
        <v>55</v>
      </c>
      <c r="D18" s="124">
        <v>1.8</v>
      </c>
      <c r="E18" s="39">
        <f t="shared" si="1"/>
        <v>1800</v>
      </c>
      <c r="F18" s="39"/>
      <c r="G18" s="39"/>
      <c r="H18" s="39">
        <f t="shared" si="0"/>
        <v>99000</v>
      </c>
      <c r="I18" s="39"/>
      <c r="J18" s="39"/>
      <c r="K18" s="39"/>
      <c r="L18" s="39">
        <f t="shared" si="2"/>
        <v>1188000</v>
      </c>
    </row>
    <row r="19" spans="1:12" s="112" customFormat="1" ht="15.75">
      <c r="A19" s="114"/>
      <c r="B19" s="144" t="s">
        <v>21</v>
      </c>
      <c r="C19" s="145">
        <f>SUM(C7:C18)</f>
        <v>168</v>
      </c>
      <c r="D19" s="125"/>
      <c r="E19" s="113"/>
      <c r="F19" s="113">
        <f t="shared" ref="F19:L19" si="3">SUM(F7:F18)</f>
        <v>0</v>
      </c>
      <c r="G19" s="113">
        <f t="shared" si="3"/>
        <v>0</v>
      </c>
      <c r="H19" s="113">
        <f t="shared" si="3"/>
        <v>359300</v>
      </c>
      <c r="I19" s="113">
        <f t="shared" si="3"/>
        <v>0</v>
      </c>
      <c r="J19" s="113">
        <f t="shared" si="3"/>
        <v>0</v>
      </c>
      <c r="K19" s="113">
        <f t="shared" si="3"/>
        <v>0</v>
      </c>
      <c r="L19" s="147">
        <f t="shared" si="3"/>
        <v>4311600</v>
      </c>
    </row>
    <row r="20" spans="1:12">
      <c r="C20" s="128"/>
      <c r="L20" s="136"/>
    </row>
  </sheetData>
  <mergeCells count="8">
    <mergeCell ref="A1:L1"/>
    <mergeCell ref="A2:L2"/>
    <mergeCell ref="A4:A6"/>
    <mergeCell ref="B4:B6"/>
    <mergeCell ref="C4:L4"/>
    <mergeCell ref="C5:C6"/>
    <mergeCell ref="D5:G5"/>
    <mergeCell ref="I5:L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57"/>
  <sheetViews>
    <sheetView view="pageBreakPreview" zoomScaleNormal="100" zoomScaleSheetLayoutView="100" workbookViewId="0">
      <pane xSplit="4" ySplit="3" topLeftCell="E4" activePane="bottomRight" state="frozen"/>
      <selection pane="topRight" activeCell="E1" sqref="E1"/>
      <selection pane="bottomLeft" activeCell="A3" sqref="A3"/>
      <selection pane="bottomRight" activeCell="F86" sqref="F86"/>
    </sheetView>
  </sheetViews>
  <sheetFormatPr defaultRowHeight="12.75"/>
  <cols>
    <col min="1" max="1" width="3.42578125" style="107" hidden="1" customWidth="1"/>
    <col min="2" max="2" width="1.140625" style="107" customWidth="1"/>
    <col min="3" max="3" width="18.140625" style="110" customWidth="1"/>
    <col min="4" max="4" width="50.85546875" style="107" customWidth="1"/>
    <col min="5" max="5" width="18.7109375" style="109" customWidth="1"/>
    <col min="6" max="6" width="19.140625" style="109" customWidth="1"/>
    <col min="7" max="7" width="13" style="109" customWidth="1"/>
    <col min="8" max="8" width="46.85546875" style="108" customWidth="1"/>
    <col min="9" max="9" width="19.28515625" style="107" customWidth="1"/>
    <col min="10" max="248" width="9.140625" style="107"/>
    <col min="249" max="249" width="0" style="107" hidden="1" customWidth="1"/>
    <col min="250" max="250" width="1.140625" style="107" customWidth="1"/>
    <col min="251" max="251" width="18.140625" style="107" customWidth="1"/>
    <col min="252" max="252" width="50.85546875" style="107" customWidth="1"/>
    <col min="253" max="253" width="15.140625" style="107" customWidth="1"/>
    <col min="254" max="254" width="16.85546875" style="107" customWidth="1"/>
    <col min="255" max="255" width="16.5703125" style="107" customWidth="1"/>
    <col min="256" max="256" width="14.85546875" style="107" customWidth="1"/>
    <col min="257" max="257" width="18.7109375" style="107" customWidth="1"/>
    <col min="258" max="258" width="19.140625" style="107" customWidth="1"/>
    <col min="259" max="259" width="13" style="107" customWidth="1"/>
    <col min="260" max="260" width="20" style="107" customWidth="1"/>
    <col min="261" max="261" width="21" style="107" customWidth="1"/>
    <col min="262" max="262" width="13.42578125" style="107" customWidth="1"/>
    <col min="263" max="263" width="32.85546875" style="107" customWidth="1"/>
    <col min="264" max="264" width="36" style="107" customWidth="1"/>
    <col min="265" max="504" width="9.140625" style="107"/>
    <col min="505" max="505" width="0" style="107" hidden="1" customWidth="1"/>
    <col min="506" max="506" width="1.140625" style="107" customWidth="1"/>
    <col min="507" max="507" width="18.140625" style="107" customWidth="1"/>
    <col min="508" max="508" width="50.85546875" style="107" customWidth="1"/>
    <col min="509" max="509" width="15.140625" style="107" customWidth="1"/>
    <col min="510" max="510" width="16.85546875" style="107" customWidth="1"/>
    <col min="511" max="511" width="16.5703125" style="107" customWidth="1"/>
    <col min="512" max="512" width="14.85546875" style="107" customWidth="1"/>
    <col min="513" max="513" width="18.7109375" style="107" customWidth="1"/>
    <col min="514" max="514" width="19.140625" style="107" customWidth="1"/>
    <col min="515" max="515" width="13" style="107" customWidth="1"/>
    <col min="516" max="516" width="20" style="107" customWidth="1"/>
    <col min="517" max="517" width="21" style="107" customWidth="1"/>
    <col min="518" max="518" width="13.42578125" style="107" customWidth="1"/>
    <col min="519" max="519" width="32.85546875" style="107" customWidth="1"/>
    <col min="520" max="520" width="36" style="107" customWidth="1"/>
    <col min="521" max="760" width="9.140625" style="107"/>
    <col min="761" max="761" width="0" style="107" hidden="1" customWidth="1"/>
    <col min="762" max="762" width="1.140625" style="107" customWidth="1"/>
    <col min="763" max="763" width="18.140625" style="107" customWidth="1"/>
    <col min="764" max="764" width="50.85546875" style="107" customWidth="1"/>
    <col min="765" max="765" width="15.140625" style="107" customWidth="1"/>
    <col min="766" max="766" width="16.85546875" style="107" customWidth="1"/>
    <col min="767" max="767" width="16.5703125" style="107" customWidth="1"/>
    <col min="768" max="768" width="14.85546875" style="107" customWidth="1"/>
    <col min="769" max="769" width="18.7109375" style="107" customWidth="1"/>
    <col min="770" max="770" width="19.140625" style="107" customWidth="1"/>
    <col min="771" max="771" width="13" style="107" customWidth="1"/>
    <col min="772" max="772" width="20" style="107" customWidth="1"/>
    <col min="773" max="773" width="21" style="107" customWidth="1"/>
    <col min="774" max="774" width="13.42578125" style="107" customWidth="1"/>
    <col min="775" max="775" width="32.85546875" style="107" customWidth="1"/>
    <col min="776" max="776" width="36" style="107" customWidth="1"/>
    <col min="777" max="1016" width="9.140625" style="107"/>
    <col min="1017" max="1017" width="0" style="107" hidden="1" customWidth="1"/>
    <col min="1018" max="1018" width="1.140625" style="107" customWidth="1"/>
    <col min="1019" max="1019" width="18.140625" style="107" customWidth="1"/>
    <col min="1020" max="1020" width="50.85546875" style="107" customWidth="1"/>
    <col min="1021" max="1021" width="15.140625" style="107" customWidth="1"/>
    <col min="1022" max="1022" width="16.85546875" style="107" customWidth="1"/>
    <col min="1023" max="1023" width="16.5703125" style="107" customWidth="1"/>
    <col min="1024" max="1024" width="14.85546875" style="107" customWidth="1"/>
    <col min="1025" max="1025" width="18.7109375" style="107" customWidth="1"/>
    <col min="1026" max="1026" width="19.140625" style="107" customWidth="1"/>
    <col min="1027" max="1027" width="13" style="107" customWidth="1"/>
    <col min="1028" max="1028" width="20" style="107" customWidth="1"/>
    <col min="1029" max="1029" width="21" style="107" customWidth="1"/>
    <col min="1030" max="1030" width="13.42578125" style="107" customWidth="1"/>
    <col min="1031" max="1031" width="32.85546875" style="107" customWidth="1"/>
    <col min="1032" max="1032" width="36" style="107" customWidth="1"/>
    <col min="1033" max="1272" width="9.140625" style="107"/>
    <col min="1273" max="1273" width="0" style="107" hidden="1" customWidth="1"/>
    <col min="1274" max="1274" width="1.140625" style="107" customWidth="1"/>
    <col min="1275" max="1275" width="18.140625" style="107" customWidth="1"/>
    <col min="1276" max="1276" width="50.85546875" style="107" customWidth="1"/>
    <col min="1277" max="1277" width="15.140625" style="107" customWidth="1"/>
    <col min="1278" max="1278" width="16.85546875" style="107" customWidth="1"/>
    <col min="1279" max="1279" width="16.5703125" style="107" customWidth="1"/>
    <col min="1280" max="1280" width="14.85546875" style="107" customWidth="1"/>
    <col min="1281" max="1281" width="18.7109375" style="107" customWidth="1"/>
    <col min="1282" max="1282" width="19.140625" style="107" customWidth="1"/>
    <col min="1283" max="1283" width="13" style="107" customWidth="1"/>
    <col min="1284" max="1284" width="20" style="107" customWidth="1"/>
    <col min="1285" max="1285" width="21" style="107" customWidth="1"/>
    <col min="1286" max="1286" width="13.42578125" style="107" customWidth="1"/>
    <col min="1287" max="1287" width="32.85546875" style="107" customWidth="1"/>
    <col min="1288" max="1288" width="36" style="107" customWidth="1"/>
    <col min="1289" max="1528" width="9.140625" style="107"/>
    <col min="1529" max="1529" width="0" style="107" hidden="1" customWidth="1"/>
    <col min="1530" max="1530" width="1.140625" style="107" customWidth="1"/>
    <col min="1531" max="1531" width="18.140625" style="107" customWidth="1"/>
    <col min="1532" max="1532" width="50.85546875" style="107" customWidth="1"/>
    <col min="1533" max="1533" width="15.140625" style="107" customWidth="1"/>
    <col min="1534" max="1534" width="16.85546875" style="107" customWidth="1"/>
    <col min="1535" max="1535" width="16.5703125" style="107" customWidth="1"/>
    <col min="1536" max="1536" width="14.85546875" style="107" customWidth="1"/>
    <col min="1537" max="1537" width="18.7109375" style="107" customWidth="1"/>
    <col min="1538" max="1538" width="19.140625" style="107" customWidth="1"/>
    <col min="1539" max="1539" width="13" style="107" customWidth="1"/>
    <col min="1540" max="1540" width="20" style="107" customWidth="1"/>
    <col min="1541" max="1541" width="21" style="107" customWidth="1"/>
    <col min="1542" max="1542" width="13.42578125" style="107" customWidth="1"/>
    <col min="1543" max="1543" width="32.85546875" style="107" customWidth="1"/>
    <col min="1544" max="1544" width="36" style="107" customWidth="1"/>
    <col min="1545" max="1784" width="9.140625" style="107"/>
    <col min="1785" max="1785" width="0" style="107" hidden="1" customWidth="1"/>
    <col min="1786" max="1786" width="1.140625" style="107" customWidth="1"/>
    <col min="1787" max="1787" width="18.140625" style="107" customWidth="1"/>
    <col min="1788" max="1788" width="50.85546875" style="107" customWidth="1"/>
    <col min="1789" max="1789" width="15.140625" style="107" customWidth="1"/>
    <col min="1790" max="1790" width="16.85546875" style="107" customWidth="1"/>
    <col min="1791" max="1791" width="16.5703125" style="107" customWidth="1"/>
    <col min="1792" max="1792" width="14.85546875" style="107" customWidth="1"/>
    <col min="1793" max="1793" width="18.7109375" style="107" customWidth="1"/>
    <col min="1794" max="1794" width="19.140625" style="107" customWidth="1"/>
    <col min="1795" max="1795" width="13" style="107" customWidth="1"/>
    <col min="1796" max="1796" width="20" style="107" customWidth="1"/>
    <col min="1797" max="1797" width="21" style="107" customWidth="1"/>
    <col min="1798" max="1798" width="13.42578125" style="107" customWidth="1"/>
    <col min="1799" max="1799" width="32.85546875" style="107" customWidth="1"/>
    <col min="1800" max="1800" width="36" style="107" customWidth="1"/>
    <col min="1801" max="2040" width="9.140625" style="107"/>
    <col min="2041" max="2041" width="0" style="107" hidden="1" customWidth="1"/>
    <col min="2042" max="2042" width="1.140625" style="107" customWidth="1"/>
    <col min="2043" max="2043" width="18.140625" style="107" customWidth="1"/>
    <col min="2044" max="2044" width="50.85546875" style="107" customWidth="1"/>
    <col min="2045" max="2045" width="15.140625" style="107" customWidth="1"/>
    <col min="2046" max="2046" width="16.85546875" style="107" customWidth="1"/>
    <col min="2047" max="2047" width="16.5703125" style="107" customWidth="1"/>
    <col min="2048" max="2048" width="14.85546875" style="107" customWidth="1"/>
    <col min="2049" max="2049" width="18.7109375" style="107" customWidth="1"/>
    <col min="2050" max="2050" width="19.140625" style="107" customWidth="1"/>
    <col min="2051" max="2051" width="13" style="107" customWidth="1"/>
    <col min="2052" max="2052" width="20" style="107" customWidth="1"/>
    <col min="2053" max="2053" width="21" style="107" customWidth="1"/>
    <col min="2054" max="2054" width="13.42578125" style="107" customWidth="1"/>
    <col min="2055" max="2055" width="32.85546875" style="107" customWidth="1"/>
    <col min="2056" max="2056" width="36" style="107" customWidth="1"/>
    <col min="2057" max="2296" width="9.140625" style="107"/>
    <col min="2297" max="2297" width="0" style="107" hidden="1" customWidth="1"/>
    <col min="2298" max="2298" width="1.140625" style="107" customWidth="1"/>
    <col min="2299" max="2299" width="18.140625" style="107" customWidth="1"/>
    <col min="2300" max="2300" width="50.85546875" style="107" customWidth="1"/>
    <col min="2301" max="2301" width="15.140625" style="107" customWidth="1"/>
    <col min="2302" max="2302" width="16.85546875" style="107" customWidth="1"/>
    <col min="2303" max="2303" width="16.5703125" style="107" customWidth="1"/>
    <col min="2304" max="2304" width="14.85546875" style="107" customWidth="1"/>
    <col min="2305" max="2305" width="18.7109375" style="107" customWidth="1"/>
    <col min="2306" max="2306" width="19.140625" style="107" customWidth="1"/>
    <col min="2307" max="2307" width="13" style="107" customWidth="1"/>
    <col min="2308" max="2308" width="20" style="107" customWidth="1"/>
    <col min="2309" max="2309" width="21" style="107" customWidth="1"/>
    <col min="2310" max="2310" width="13.42578125" style="107" customWidth="1"/>
    <col min="2311" max="2311" width="32.85546875" style="107" customWidth="1"/>
    <col min="2312" max="2312" width="36" style="107" customWidth="1"/>
    <col min="2313" max="2552" width="9.140625" style="107"/>
    <col min="2553" max="2553" width="0" style="107" hidden="1" customWidth="1"/>
    <col min="2554" max="2554" width="1.140625" style="107" customWidth="1"/>
    <col min="2555" max="2555" width="18.140625" style="107" customWidth="1"/>
    <col min="2556" max="2556" width="50.85546875" style="107" customWidth="1"/>
    <col min="2557" max="2557" width="15.140625" style="107" customWidth="1"/>
    <col min="2558" max="2558" width="16.85546875" style="107" customWidth="1"/>
    <col min="2559" max="2559" width="16.5703125" style="107" customWidth="1"/>
    <col min="2560" max="2560" width="14.85546875" style="107" customWidth="1"/>
    <col min="2561" max="2561" width="18.7109375" style="107" customWidth="1"/>
    <col min="2562" max="2562" width="19.140625" style="107" customWidth="1"/>
    <col min="2563" max="2563" width="13" style="107" customWidth="1"/>
    <col min="2564" max="2564" width="20" style="107" customWidth="1"/>
    <col min="2565" max="2565" width="21" style="107" customWidth="1"/>
    <col min="2566" max="2566" width="13.42578125" style="107" customWidth="1"/>
    <col min="2567" max="2567" width="32.85546875" style="107" customWidth="1"/>
    <col min="2568" max="2568" width="36" style="107" customWidth="1"/>
    <col min="2569" max="2808" width="9.140625" style="107"/>
    <col min="2809" max="2809" width="0" style="107" hidden="1" customWidth="1"/>
    <col min="2810" max="2810" width="1.140625" style="107" customWidth="1"/>
    <col min="2811" max="2811" width="18.140625" style="107" customWidth="1"/>
    <col min="2812" max="2812" width="50.85546875" style="107" customWidth="1"/>
    <col min="2813" max="2813" width="15.140625" style="107" customWidth="1"/>
    <col min="2814" max="2814" width="16.85546875" style="107" customWidth="1"/>
    <col min="2815" max="2815" width="16.5703125" style="107" customWidth="1"/>
    <col min="2816" max="2816" width="14.85546875" style="107" customWidth="1"/>
    <col min="2817" max="2817" width="18.7109375" style="107" customWidth="1"/>
    <col min="2818" max="2818" width="19.140625" style="107" customWidth="1"/>
    <col min="2819" max="2819" width="13" style="107" customWidth="1"/>
    <col min="2820" max="2820" width="20" style="107" customWidth="1"/>
    <col min="2821" max="2821" width="21" style="107" customWidth="1"/>
    <col min="2822" max="2822" width="13.42578125" style="107" customWidth="1"/>
    <col min="2823" max="2823" width="32.85546875" style="107" customWidth="1"/>
    <col min="2824" max="2824" width="36" style="107" customWidth="1"/>
    <col min="2825" max="3064" width="9.140625" style="107"/>
    <col min="3065" max="3065" width="0" style="107" hidden="1" customWidth="1"/>
    <col min="3066" max="3066" width="1.140625" style="107" customWidth="1"/>
    <col min="3067" max="3067" width="18.140625" style="107" customWidth="1"/>
    <col min="3068" max="3068" width="50.85546875" style="107" customWidth="1"/>
    <col min="3069" max="3069" width="15.140625" style="107" customWidth="1"/>
    <col min="3070" max="3070" width="16.85546875" style="107" customWidth="1"/>
    <col min="3071" max="3071" width="16.5703125" style="107" customWidth="1"/>
    <col min="3072" max="3072" width="14.85546875" style="107" customWidth="1"/>
    <col min="3073" max="3073" width="18.7109375" style="107" customWidth="1"/>
    <col min="3074" max="3074" width="19.140625" style="107" customWidth="1"/>
    <col min="3075" max="3075" width="13" style="107" customWidth="1"/>
    <col min="3076" max="3076" width="20" style="107" customWidth="1"/>
    <col min="3077" max="3077" width="21" style="107" customWidth="1"/>
    <col min="3078" max="3078" width="13.42578125" style="107" customWidth="1"/>
    <col min="3079" max="3079" width="32.85546875" style="107" customWidth="1"/>
    <col min="3080" max="3080" width="36" style="107" customWidth="1"/>
    <col min="3081" max="3320" width="9.140625" style="107"/>
    <col min="3321" max="3321" width="0" style="107" hidden="1" customWidth="1"/>
    <col min="3322" max="3322" width="1.140625" style="107" customWidth="1"/>
    <col min="3323" max="3323" width="18.140625" style="107" customWidth="1"/>
    <col min="3324" max="3324" width="50.85546875" style="107" customWidth="1"/>
    <col min="3325" max="3325" width="15.140625" style="107" customWidth="1"/>
    <col min="3326" max="3326" width="16.85546875" style="107" customWidth="1"/>
    <col min="3327" max="3327" width="16.5703125" style="107" customWidth="1"/>
    <col min="3328" max="3328" width="14.85546875" style="107" customWidth="1"/>
    <col min="3329" max="3329" width="18.7109375" style="107" customWidth="1"/>
    <col min="3330" max="3330" width="19.140625" style="107" customWidth="1"/>
    <col min="3331" max="3331" width="13" style="107" customWidth="1"/>
    <col min="3332" max="3332" width="20" style="107" customWidth="1"/>
    <col min="3333" max="3333" width="21" style="107" customWidth="1"/>
    <col min="3334" max="3334" width="13.42578125" style="107" customWidth="1"/>
    <col min="3335" max="3335" width="32.85546875" style="107" customWidth="1"/>
    <col min="3336" max="3336" width="36" style="107" customWidth="1"/>
    <col min="3337" max="3576" width="9.140625" style="107"/>
    <col min="3577" max="3577" width="0" style="107" hidden="1" customWidth="1"/>
    <col min="3578" max="3578" width="1.140625" style="107" customWidth="1"/>
    <col min="3579" max="3579" width="18.140625" style="107" customWidth="1"/>
    <col min="3580" max="3580" width="50.85546875" style="107" customWidth="1"/>
    <col min="3581" max="3581" width="15.140625" style="107" customWidth="1"/>
    <col min="3582" max="3582" width="16.85546875" style="107" customWidth="1"/>
    <col min="3583" max="3583" width="16.5703125" style="107" customWidth="1"/>
    <col min="3584" max="3584" width="14.85546875" style="107" customWidth="1"/>
    <col min="3585" max="3585" width="18.7109375" style="107" customWidth="1"/>
    <col min="3586" max="3586" width="19.140625" style="107" customWidth="1"/>
    <col min="3587" max="3587" width="13" style="107" customWidth="1"/>
    <col min="3588" max="3588" width="20" style="107" customWidth="1"/>
    <col min="3589" max="3589" width="21" style="107" customWidth="1"/>
    <col min="3590" max="3590" width="13.42578125" style="107" customWidth="1"/>
    <col min="3591" max="3591" width="32.85546875" style="107" customWidth="1"/>
    <col min="3592" max="3592" width="36" style="107" customWidth="1"/>
    <col min="3593" max="3832" width="9.140625" style="107"/>
    <col min="3833" max="3833" width="0" style="107" hidden="1" customWidth="1"/>
    <col min="3834" max="3834" width="1.140625" style="107" customWidth="1"/>
    <col min="3835" max="3835" width="18.140625" style="107" customWidth="1"/>
    <col min="3836" max="3836" width="50.85546875" style="107" customWidth="1"/>
    <col min="3837" max="3837" width="15.140625" style="107" customWidth="1"/>
    <col min="3838" max="3838" width="16.85546875" style="107" customWidth="1"/>
    <col min="3839" max="3839" width="16.5703125" style="107" customWidth="1"/>
    <col min="3840" max="3840" width="14.85546875" style="107" customWidth="1"/>
    <col min="3841" max="3841" width="18.7109375" style="107" customWidth="1"/>
    <col min="3842" max="3842" width="19.140625" style="107" customWidth="1"/>
    <col min="3843" max="3843" width="13" style="107" customWidth="1"/>
    <col min="3844" max="3844" width="20" style="107" customWidth="1"/>
    <col min="3845" max="3845" width="21" style="107" customWidth="1"/>
    <col min="3846" max="3846" width="13.42578125" style="107" customWidth="1"/>
    <col min="3847" max="3847" width="32.85546875" style="107" customWidth="1"/>
    <col min="3848" max="3848" width="36" style="107" customWidth="1"/>
    <col min="3849" max="4088" width="9.140625" style="107"/>
    <col min="4089" max="4089" width="0" style="107" hidden="1" customWidth="1"/>
    <col min="4090" max="4090" width="1.140625" style="107" customWidth="1"/>
    <col min="4091" max="4091" width="18.140625" style="107" customWidth="1"/>
    <col min="4092" max="4092" width="50.85546875" style="107" customWidth="1"/>
    <col min="4093" max="4093" width="15.140625" style="107" customWidth="1"/>
    <col min="4094" max="4094" width="16.85546875" style="107" customWidth="1"/>
    <col min="4095" max="4095" width="16.5703125" style="107" customWidth="1"/>
    <col min="4096" max="4096" width="14.85546875" style="107" customWidth="1"/>
    <col min="4097" max="4097" width="18.7109375" style="107" customWidth="1"/>
    <col min="4098" max="4098" width="19.140625" style="107" customWidth="1"/>
    <col min="4099" max="4099" width="13" style="107" customWidth="1"/>
    <col min="4100" max="4100" width="20" style="107" customWidth="1"/>
    <col min="4101" max="4101" width="21" style="107" customWidth="1"/>
    <col min="4102" max="4102" width="13.42578125" style="107" customWidth="1"/>
    <col min="4103" max="4103" width="32.85546875" style="107" customWidth="1"/>
    <col min="4104" max="4104" width="36" style="107" customWidth="1"/>
    <col min="4105" max="4344" width="9.140625" style="107"/>
    <col min="4345" max="4345" width="0" style="107" hidden="1" customWidth="1"/>
    <col min="4346" max="4346" width="1.140625" style="107" customWidth="1"/>
    <col min="4347" max="4347" width="18.140625" style="107" customWidth="1"/>
    <col min="4348" max="4348" width="50.85546875" style="107" customWidth="1"/>
    <col min="4349" max="4349" width="15.140625" style="107" customWidth="1"/>
    <col min="4350" max="4350" width="16.85546875" style="107" customWidth="1"/>
    <col min="4351" max="4351" width="16.5703125" style="107" customWidth="1"/>
    <col min="4352" max="4352" width="14.85546875" style="107" customWidth="1"/>
    <col min="4353" max="4353" width="18.7109375" style="107" customWidth="1"/>
    <col min="4354" max="4354" width="19.140625" style="107" customWidth="1"/>
    <col min="4355" max="4355" width="13" style="107" customWidth="1"/>
    <col min="4356" max="4356" width="20" style="107" customWidth="1"/>
    <col min="4357" max="4357" width="21" style="107" customWidth="1"/>
    <col min="4358" max="4358" width="13.42578125" style="107" customWidth="1"/>
    <col min="4359" max="4359" width="32.85546875" style="107" customWidth="1"/>
    <col min="4360" max="4360" width="36" style="107" customWidth="1"/>
    <col min="4361" max="4600" width="9.140625" style="107"/>
    <col min="4601" max="4601" width="0" style="107" hidden="1" customWidth="1"/>
    <col min="4602" max="4602" width="1.140625" style="107" customWidth="1"/>
    <col min="4603" max="4603" width="18.140625" style="107" customWidth="1"/>
    <col min="4604" max="4604" width="50.85546875" style="107" customWidth="1"/>
    <col min="4605" max="4605" width="15.140625" style="107" customWidth="1"/>
    <col min="4606" max="4606" width="16.85546875" style="107" customWidth="1"/>
    <col min="4607" max="4607" width="16.5703125" style="107" customWidth="1"/>
    <col min="4608" max="4608" width="14.85546875" style="107" customWidth="1"/>
    <col min="4609" max="4609" width="18.7109375" style="107" customWidth="1"/>
    <col min="4610" max="4610" width="19.140625" style="107" customWidth="1"/>
    <col min="4611" max="4611" width="13" style="107" customWidth="1"/>
    <col min="4612" max="4612" width="20" style="107" customWidth="1"/>
    <col min="4613" max="4613" width="21" style="107" customWidth="1"/>
    <col min="4614" max="4614" width="13.42578125" style="107" customWidth="1"/>
    <col min="4615" max="4615" width="32.85546875" style="107" customWidth="1"/>
    <col min="4616" max="4616" width="36" style="107" customWidth="1"/>
    <col min="4617" max="4856" width="9.140625" style="107"/>
    <col min="4857" max="4857" width="0" style="107" hidden="1" customWidth="1"/>
    <col min="4858" max="4858" width="1.140625" style="107" customWidth="1"/>
    <col min="4859" max="4859" width="18.140625" style="107" customWidth="1"/>
    <col min="4860" max="4860" width="50.85546875" style="107" customWidth="1"/>
    <col min="4861" max="4861" width="15.140625" style="107" customWidth="1"/>
    <col min="4862" max="4862" width="16.85546875" style="107" customWidth="1"/>
    <col min="4863" max="4863" width="16.5703125" style="107" customWidth="1"/>
    <col min="4864" max="4864" width="14.85546875" style="107" customWidth="1"/>
    <col min="4865" max="4865" width="18.7109375" style="107" customWidth="1"/>
    <col min="4866" max="4866" width="19.140625" style="107" customWidth="1"/>
    <col min="4867" max="4867" width="13" style="107" customWidth="1"/>
    <col min="4868" max="4868" width="20" style="107" customWidth="1"/>
    <col min="4869" max="4869" width="21" style="107" customWidth="1"/>
    <col min="4870" max="4870" width="13.42578125" style="107" customWidth="1"/>
    <col min="4871" max="4871" width="32.85546875" style="107" customWidth="1"/>
    <col min="4872" max="4872" width="36" style="107" customWidth="1"/>
    <col min="4873" max="5112" width="9.140625" style="107"/>
    <col min="5113" max="5113" width="0" style="107" hidden="1" customWidth="1"/>
    <col min="5114" max="5114" width="1.140625" style="107" customWidth="1"/>
    <col min="5115" max="5115" width="18.140625" style="107" customWidth="1"/>
    <col min="5116" max="5116" width="50.85546875" style="107" customWidth="1"/>
    <col min="5117" max="5117" width="15.140625" style="107" customWidth="1"/>
    <col min="5118" max="5118" width="16.85546875" style="107" customWidth="1"/>
    <col min="5119" max="5119" width="16.5703125" style="107" customWidth="1"/>
    <col min="5120" max="5120" width="14.85546875" style="107" customWidth="1"/>
    <col min="5121" max="5121" width="18.7109375" style="107" customWidth="1"/>
    <col min="5122" max="5122" width="19.140625" style="107" customWidth="1"/>
    <col min="5123" max="5123" width="13" style="107" customWidth="1"/>
    <col min="5124" max="5124" width="20" style="107" customWidth="1"/>
    <col min="5125" max="5125" width="21" style="107" customWidth="1"/>
    <col min="5126" max="5126" width="13.42578125" style="107" customWidth="1"/>
    <col min="5127" max="5127" width="32.85546875" style="107" customWidth="1"/>
    <col min="5128" max="5128" width="36" style="107" customWidth="1"/>
    <col min="5129" max="5368" width="9.140625" style="107"/>
    <col min="5369" max="5369" width="0" style="107" hidden="1" customWidth="1"/>
    <col min="5370" max="5370" width="1.140625" style="107" customWidth="1"/>
    <col min="5371" max="5371" width="18.140625" style="107" customWidth="1"/>
    <col min="5372" max="5372" width="50.85546875" style="107" customWidth="1"/>
    <col min="5373" max="5373" width="15.140625" style="107" customWidth="1"/>
    <col min="5374" max="5374" width="16.85546875" style="107" customWidth="1"/>
    <col min="5375" max="5375" width="16.5703125" style="107" customWidth="1"/>
    <col min="5376" max="5376" width="14.85546875" style="107" customWidth="1"/>
    <col min="5377" max="5377" width="18.7109375" style="107" customWidth="1"/>
    <col min="5378" max="5378" width="19.140625" style="107" customWidth="1"/>
    <col min="5379" max="5379" width="13" style="107" customWidth="1"/>
    <col min="5380" max="5380" width="20" style="107" customWidth="1"/>
    <col min="5381" max="5381" width="21" style="107" customWidth="1"/>
    <col min="5382" max="5382" width="13.42578125" style="107" customWidth="1"/>
    <col min="5383" max="5383" width="32.85546875" style="107" customWidth="1"/>
    <col min="5384" max="5384" width="36" style="107" customWidth="1"/>
    <col min="5385" max="5624" width="9.140625" style="107"/>
    <col min="5625" max="5625" width="0" style="107" hidden="1" customWidth="1"/>
    <col min="5626" max="5626" width="1.140625" style="107" customWidth="1"/>
    <col min="5627" max="5627" width="18.140625" style="107" customWidth="1"/>
    <col min="5628" max="5628" width="50.85546875" style="107" customWidth="1"/>
    <col min="5629" max="5629" width="15.140625" style="107" customWidth="1"/>
    <col min="5630" max="5630" width="16.85546875" style="107" customWidth="1"/>
    <col min="5631" max="5631" width="16.5703125" style="107" customWidth="1"/>
    <col min="5632" max="5632" width="14.85546875" style="107" customWidth="1"/>
    <col min="5633" max="5633" width="18.7109375" style="107" customWidth="1"/>
    <col min="5634" max="5634" width="19.140625" style="107" customWidth="1"/>
    <col min="5635" max="5635" width="13" style="107" customWidth="1"/>
    <col min="5636" max="5636" width="20" style="107" customWidth="1"/>
    <col min="5637" max="5637" width="21" style="107" customWidth="1"/>
    <col min="5638" max="5638" width="13.42578125" style="107" customWidth="1"/>
    <col min="5639" max="5639" width="32.85546875" style="107" customWidth="1"/>
    <col min="5640" max="5640" width="36" style="107" customWidth="1"/>
    <col min="5641" max="5880" width="9.140625" style="107"/>
    <col min="5881" max="5881" width="0" style="107" hidden="1" customWidth="1"/>
    <col min="5882" max="5882" width="1.140625" style="107" customWidth="1"/>
    <col min="5883" max="5883" width="18.140625" style="107" customWidth="1"/>
    <col min="5884" max="5884" width="50.85546875" style="107" customWidth="1"/>
    <col min="5885" max="5885" width="15.140625" style="107" customWidth="1"/>
    <col min="5886" max="5886" width="16.85546875" style="107" customWidth="1"/>
    <col min="5887" max="5887" width="16.5703125" style="107" customWidth="1"/>
    <col min="5888" max="5888" width="14.85546875" style="107" customWidth="1"/>
    <col min="5889" max="5889" width="18.7109375" style="107" customWidth="1"/>
    <col min="5890" max="5890" width="19.140625" style="107" customWidth="1"/>
    <col min="5891" max="5891" width="13" style="107" customWidth="1"/>
    <col min="5892" max="5892" width="20" style="107" customWidth="1"/>
    <col min="5893" max="5893" width="21" style="107" customWidth="1"/>
    <col min="5894" max="5894" width="13.42578125" style="107" customWidth="1"/>
    <col min="5895" max="5895" width="32.85546875" style="107" customWidth="1"/>
    <col min="5896" max="5896" width="36" style="107" customWidth="1"/>
    <col min="5897" max="6136" width="9.140625" style="107"/>
    <col min="6137" max="6137" width="0" style="107" hidden="1" customWidth="1"/>
    <col min="6138" max="6138" width="1.140625" style="107" customWidth="1"/>
    <col min="6139" max="6139" width="18.140625" style="107" customWidth="1"/>
    <col min="6140" max="6140" width="50.85546875" style="107" customWidth="1"/>
    <col min="6141" max="6141" width="15.140625" style="107" customWidth="1"/>
    <col min="6142" max="6142" width="16.85546875" style="107" customWidth="1"/>
    <col min="6143" max="6143" width="16.5703125" style="107" customWidth="1"/>
    <col min="6144" max="6144" width="14.85546875" style="107" customWidth="1"/>
    <col min="6145" max="6145" width="18.7109375" style="107" customWidth="1"/>
    <col min="6146" max="6146" width="19.140625" style="107" customWidth="1"/>
    <col min="6147" max="6147" width="13" style="107" customWidth="1"/>
    <col min="6148" max="6148" width="20" style="107" customWidth="1"/>
    <col min="6149" max="6149" width="21" style="107" customWidth="1"/>
    <col min="6150" max="6150" width="13.42578125" style="107" customWidth="1"/>
    <col min="6151" max="6151" width="32.85546875" style="107" customWidth="1"/>
    <col min="6152" max="6152" width="36" style="107" customWidth="1"/>
    <col min="6153" max="6392" width="9.140625" style="107"/>
    <col min="6393" max="6393" width="0" style="107" hidden="1" customWidth="1"/>
    <col min="6394" max="6394" width="1.140625" style="107" customWidth="1"/>
    <col min="6395" max="6395" width="18.140625" style="107" customWidth="1"/>
    <col min="6396" max="6396" width="50.85546875" style="107" customWidth="1"/>
    <col min="6397" max="6397" width="15.140625" style="107" customWidth="1"/>
    <col min="6398" max="6398" width="16.85546875" style="107" customWidth="1"/>
    <col min="6399" max="6399" width="16.5703125" style="107" customWidth="1"/>
    <col min="6400" max="6400" width="14.85546875" style="107" customWidth="1"/>
    <col min="6401" max="6401" width="18.7109375" style="107" customWidth="1"/>
    <col min="6402" max="6402" width="19.140625" style="107" customWidth="1"/>
    <col min="6403" max="6403" width="13" style="107" customWidth="1"/>
    <col min="6404" max="6404" width="20" style="107" customWidth="1"/>
    <col min="6405" max="6405" width="21" style="107" customWidth="1"/>
    <col min="6406" max="6406" width="13.42578125" style="107" customWidth="1"/>
    <col min="6407" max="6407" width="32.85546875" style="107" customWidth="1"/>
    <col min="6408" max="6408" width="36" style="107" customWidth="1"/>
    <col min="6409" max="6648" width="9.140625" style="107"/>
    <col min="6649" max="6649" width="0" style="107" hidden="1" customWidth="1"/>
    <col min="6650" max="6650" width="1.140625" style="107" customWidth="1"/>
    <col min="6651" max="6651" width="18.140625" style="107" customWidth="1"/>
    <col min="6652" max="6652" width="50.85546875" style="107" customWidth="1"/>
    <col min="6653" max="6653" width="15.140625" style="107" customWidth="1"/>
    <col min="6654" max="6654" width="16.85546875" style="107" customWidth="1"/>
    <col min="6655" max="6655" width="16.5703125" style="107" customWidth="1"/>
    <col min="6656" max="6656" width="14.85546875" style="107" customWidth="1"/>
    <col min="6657" max="6657" width="18.7109375" style="107" customWidth="1"/>
    <col min="6658" max="6658" width="19.140625" style="107" customWidth="1"/>
    <col min="6659" max="6659" width="13" style="107" customWidth="1"/>
    <col min="6660" max="6660" width="20" style="107" customWidth="1"/>
    <col min="6661" max="6661" width="21" style="107" customWidth="1"/>
    <col min="6662" max="6662" width="13.42578125" style="107" customWidth="1"/>
    <col min="6663" max="6663" width="32.85546875" style="107" customWidth="1"/>
    <col min="6664" max="6664" width="36" style="107" customWidth="1"/>
    <col min="6665" max="6904" width="9.140625" style="107"/>
    <col min="6905" max="6905" width="0" style="107" hidden="1" customWidth="1"/>
    <col min="6906" max="6906" width="1.140625" style="107" customWidth="1"/>
    <col min="6907" max="6907" width="18.140625" style="107" customWidth="1"/>
    <col min="6908" max="6908" width="50.85546875" style="107" customWidth="1"/>
    <col min="6909" max="6909" width="15.140625" style="107" customWidth="1"/>
    <col min="6910" max="6910" width="16.85546875" style="107" customWidth="1"/>
    <col min="6911" max="6911" width="16.5703125" style="107" customWidth="1"/>
    <col min="6912" max="6912" width="14.85546875" style="107" customWidth="1"/>
    <col min="6913" max="6913" width="18.7109375" style="107" customWidth="1"/>
    <col min="6914" max="6914" width="19.140625" style="107" customWidth="1"/>
    <col min="6915" max="6915" width="13" style="107" customWidth="1"/>
    <col min="6916" max="6916" width="20" style="107" customWidth="1"/>
    <col min="6917" max="6917" width="21" style="107" customWidth="1"/>
    <col min="6918" max="6918" width="13.42578125" style="107" customWidth="1"/>
    <col min="6919" max="6919" width="32.85546875" style="107" customWidth="1"/>
    <col min="6920" max="6920" width="36" style="107" customWidth="1"/>
    <col min="6921" max="7160" width="9.140625" style="107"/>
    <col min="7161" max="7161" width="0" style="107" hidden="1" customWidth="1"/>
    <col min="7162" max="7162" width="1.140625" style="107" customWidth="1"/>
    <col min="7163" max="7163" width="18.140625" style="107" customWidth="1"/>
    <col min="7164" max="7164" width="50.85546875" style="107" customWidth="1"/>
    <col min="7165" max="7165" width="15.140625" style="107" customWidth="1"/>
    <col min="7166" max="7166" width="16.85546875" style="107" customWidth="1"/>
    <col min="7167" max="7167" width="16.5703125" style="107" customWidth="1"/>
    <col min="7168" max="7168" width="14.85546875" style="107" customWidth="1"/>
    <col min="7169" max="7169" width="18.7109375" style="107" customWidth="1"/>
    <col min="7170" max="7170" width="19.140625" style="107" customWidth="1"/>
    <col min="7171" max="7171" width="13" style="107" customWidth="1"/>
    <col min="7172" max="7172" width="20" style="107" customWidth="1"/>
    <col min="7173" max="7173" width="21" style="107" customWidth="1"/>
    <col min="7174" max="7174" width="13.42578125" style="107" customWidth="1"/>
    <col min="7175" max="7175" width="32.85546875" style="107" customWidth="1"/>
    <col min="7176" max="7176" width="36" style="107" customWidth="1"/>
    <col min="7177" max="7416" width="9.140625" style="107"/>
    <col min="7417" max="7417" width="0" style="107" hidden="1" customWidth="1"/>
    <col min="7418" max="7418" width="1.140625" style="107" customWidth="1"/>
    <col min="7419" max="7419" width="18.140625" style="107" customWidth="1"/>
    <col min="7420" max="7420" width="50.85546875" style="107" customWidth="1"/>
    <col min="7421" max="7421" width="15.140625" style="107" customWidth="1"/>
    <col min="7422" max="7422" width="16.85546875" style="107" customWidth="1"/>
    <col min="7423" max="7423" width="16.5703125" style="107" customWidth="1"/>
    <col min="7424" max="7424" width="14.85546875" style="107" customWidth="1"/>
    <col min="7425" max="7425" width="18.7109375" style="107" customWidth="1"/>
    <col min="7426" max="7426" width="19.140625" style="107" customWidth="1"/>
    <col min="7427" max="7427" width="13" style="107" customWidth="1"/>
    <col min="7428" max="7428" width="20" style="107" customWidth="1"/>
    <col min="7429" max="7429" width="21" style="107" customWidth="1"/>
    <col min="7430" max="7430" width="13.42578125" style="107" customWidth="1"/>
    <col min="7431" max="7431" width="32.85546875" style="107" customWidth="1"/>
    <col min="7432" max="7432" width="36" style="107" customWidth="1"/>
    <col min="7433" max="7672" width="9.140625" style="107"/>
    <col min="7673" max="7673" width="0" style="107" hidden="1" customWidth="1"/>
    <col min="7674" max="7674" width="1.140625" style="107" customWidth="1"/>
    <col min="7675" max="7675" width="18.140625" style="107" customWidth="1"/>
    <col min="7676" max="7676" width="50.85546875" style="107" customWidth="1"/>
    <col min="7677" max="7677" width="15.140625" style="107" customWidth="1"/>
    <col min="7678" max="7678" width="16.85546875" style="107" customWidth="1"/>
    <col min="7679" max="7679" width="16.5703125" style="107" customWidth="1"/>
    <col min="7680" max="7680" width="14.85546875" style="107" customWidth="1"/>
    <col min="7681" max="7681" width="18.7109375" style="107" customWidth="1"/>
    <col min="7682" max="7682" width="19.140625" style="107" customWidth="1"/>
    <col min="7683" max="7683" width="13" style="107" customWidth="1"/>
    <col min="7684" max="7684" width="20" style="107" customWidth="1"/>
    <col min="7685" max="7685" width="21" style="107" customWidth="1"/>
    <col min="7686" max="7686" width="13.42578125" style="107" customWidth="1"/>
    <col min="7687" max="7687" width="32.85546875" style="107" customWidth="1"/>
    <col min="7688" max="7688" width="36" style="107" customWidth="1"/>
    <col min="7689" max="7928" width="9.140625" style="107"/>
    <col min="7929" max="7929" width="0" style="107" hidden="1" customWidth="1"/>
    <col min="7930" max="7930" width="1.140625" style="107" customWidth="1"/>
    <col min="7931" max="7931" width="18.140625" style="107" customWidth="1"/>
    <col min="7932" max="7932" width="50.85546875" style="107" customWidth="1"/>
    <col min="7933" max="7933" width="15.140625" style="107" customWidth="1"/>
    <col min="7934" max="7934" width="16.85546875" style="107" customWidth="1"/>
    <col min="7935" max="7935" width="16.5703125" style="107" customWidth="1"/>
    <col min="7936" max="7936" width="14.85546875" style="107" customWidth="1"/>
    <col min="7937" max="7937" width="18.7109375" style="107" customWidth="1"/>
    <col min="7938" max="7938" width="19.140625" style="107" customWidth="1"/>
    <col min="7939" max="7939" width="13" style="107" customWidth="1"/>
    <col min="7940" max="7940" width="20" style="107" customWidth="1"/>
    <col min="7941" max="7941" width="21" style="107" customWidth="1"/>
    <col min="7942" max="7942" width="13.42578125" style="107" customWidth="1"/>
    <col min="7943" max="7943" width="32.85546875" style="107" customWidth="1"/>
    <col min="7944" max="7944" width="36" style="107" customWidth="1"/>
    <col min="7945" max="8184" width="9.140625" style="107"/>
    <col min="8185" max="8185" width="0" style="107" hidden="1" customWidth="1"/>
    <col min="8186" max="8186" width="1.140625" style="107" customWidth="1"/>
    <col min="8187" max="8187" width="18.140625" style="107" customWidth="1"/>
    <col min="8188" max="8188" width="50.85546875" style="107" customWidth="1"/>
    <col min="8189" max="8189" width="15.140625" style="107" customWidth="1"/>
    <col min="8190" max="8190" width="16.85546875" style="107" customWidth="1"/>
    <col min="8191" max="8191" width="16.5703125" style="107" customWidth="1"/>
    <col min="8192" max="8192" width="14.85546875" style="107" customWidth="1"/>
    <col min="8193" max="8193" width="18.7109375" style="107" customWidth="1"/>
    <col min="8194" max="8194" width="19.140625" style="107" customWidth="1"/>
    <col min="8195" max="8195" width="13" style="107" customWidth="1"/>
    <col min="8196" max="8196" width="20" style="107" customWidth="1"/>
    <col min="8197" max="8197" width="21" style="107" customWidth="1"/>
    <col min="8198" max="8198" width="13.42578125" style="107" customWidth="1"/>
    <col min="8199" max="8199" width="32.85546875" style="107" customWidth="1"/>
    <col min="8200" max="8200" width="36" style="107" customWidth="1"/>
    <col min="8201" max="8440" width="9.140625" style="107"/>
    <col min="8441" max="8441" width="0" style="107" hidden="1" customWidth="1"/>
    <col min="8442" max="8442" width="1.140625" style="107" customWidth="1"/>
    <col min="8443" max="8443" width="18.140625" style="107" customWidth="1"/>
    <col min="8444" max="8444" width="50.85546875" style="107" customWidth="1"/>
    <col min="8445" max="8445" width="15.140625" style="107" customWidth="1"/>
    <col min="8446" max="8446" width="16.85546875" style="107" customWidth="1"/>
    <col min="8447" max="8447" width="16.5703125" style="107" customWidth="1"/>
    <col min="8448" max="8448" width="14.85546875" style="107" customWidth="1"/>
    <col min="8449" max="8449" width="18.7109375" style="107" customWidth="1"/>
    <col min="8450" max="8450" width="19.140625" style="107" customWidth="1"/>
    <col min="8451" max="8451" width="13" style="107" customWidth="1"/>
    <col min="8452" max="8452" width="20" style="107" customWidth="1"/>
    <col min="8453" max="8453" width="21" style="107" customWidth="1"/>
    <col min="8454" max="8454" width="13.42578125" style="107" customWidth="1"/>
    <col min="8455" max="8455" width="32.85546875" style="107" customWidth="1"/>
    <col min="8456" max="8456" width="36" style="107" customWidth="1"/>
    <col min="8457" max="8696" width="9.140625" style="107"/>
    <col min="8697" max="8697" width="0" style="107" hidden="1" customWidth="1"/>
    <col min="8698" max="8698" width="1.140625" style="107" customWidth="1"/>
    <col min="8699" max="8699" width="18.140625" style="107" customWidth="1"/>
    <col min="8700" max="8700" width="50.85546875" style="107" customWidth="1"/>
    <col min="8701" max="8701" width="15.140625" style="107" customWidth="1"/>
    <col min="8702" max="8702" width="16.85546875" style="107" customWidth="1"/>
    <col min="8703" max="8703" width="16.5703125" style="107" customWidth="1"/>
    <col min="8704" max="8704" width="14.85546875" style="107" customWidth="1"/>
    <col min="8705" max="8705" width="18.7109375" style="107" customWidth="1"/>
    <col min="8706" max="8706" width="19.140625" style="107" customWidth="1"/>
    <col min="8707" max="8707" width="13" style="107" customWidth="1"/>
    <col min="8708" max="8708" width="20" style="107" customWidth="1"/>
    <col min="8709" max="8709" width="21" style="107" customWidth="1"/>
    <col min="8710" max="8710" width="13.42578125" style="107" customWidth="1"/>
    <col min="8711" max="8711" width="32.85546875" style="107" customWidth="1"/>
    <col min="8712" max="8712" width="36" style="107" customWidth="1"/>
    <col min="8713" max="8952" width="9.140625" style="107"/>
    <col min="8953" max="8953" width="0" style="107" hidden="1" customWidth="1"/>
    <col min="8954" max="8954" width="1.140625" style="107" customWidth="1"/>
    <col min="8955" max="8955" width="18.140625" style="107" customWidth="1"/>
    <col min="8956" max="8956" width="50.85546875" style="107" customWidth="1"/>
    <col min="8957" max="8957" width="15.140625" style="107" customWidth="1"/>
    <col min="8958" max="8958" width="16.85546875" style="107" customWidth="1"/>
    <col min="8959" max="8959" width="16.5703125" style="107" customWidth="1"/>
    <col min="8960" max="8960" width="14.85546875" style="107" customWidth="1"/>
    <col min="8961" max="8961" width="18.7109375" style="107" customWidth="1"/>
    <col min="8962" max="8962" width="19.140625" style="107" customWidth="1"/>
    <col min="8963" max="8963" width="13" style="107" customWidth="1"/>
    <col min="8964" max="8964" width="20" style="107" customWidth="1"/>
    <col min="8965" max="8965" width="21" style="107" customWidth="1"/>
    <col min="8966" max="8966" width="13.42578125" style="107" customWidth="1"/>
    <col min="8967" max="8967" width="32.85546875" style="107" customWidth="1"/>
    <col min="8968" max="8968" width="36" style="107" customWidth="1"/>
    <col min="8969" max="9208" width="9.140625" style="107"/>
    <col min="9209" max="9209" width="0" style="107" hidden="1" customWidth="1"/>
    <col min="9210" max="9210" width="1.140625" style="107" customWidth="1"/>
    <col min="9211" max="9211" width="18.140625" style="107" customWidth="1"/>
    <col min="9212" max="9212" width="50.85546875" style="107" customWidth="1"/>
    <col min="9213" max="9213" width="15.140625" style="107" customWidth="1"/>
    <col min="9214" max="9214" width="16.85546875" style="107" customWidth="1"/>
    <col min="9215" max="9215" width="16.5703125" style="107" customWidth="1"/>
    <col min="9216" max="9216" width="14.85546875" style="107" customWidth="1"/>
    <col min="9217" max="9217" width="18.7109375" style="107" customWidth="1"/>
    <col min="9218" max="9218" width="19.140625" style="107" customWidth="1"/>
    <col min="9219" max="9219" width="13" style="107" customWidth="1"/>
    <col min="9220" max="9220" width="20" style="107" customWidth="1"/>
    <col min="9221" max="9221" width="21" style="107" customWidth="1"/>
    <col min="9222" max="9222" width="13.42578125" style="107" customWidth="1"/>
    <col min="9223" max="9223" width="32.85546875" style="107" customWidth="1"/>
    <col min="9224" max="9224" width="36" style="107" customWidth="1"/>
    <col min="9225" max="9464" width="9.140625" style="107"/>
    <col min="9465" max="9465" width="0" style="107" hidden="1" customWidth="1"/>
    <col min="9466" max="9466" width="1.140625" style="107" customWidth="1"/>
    <col min="9467" max="9467" width="18.140625" style="107" customWidth="1"/>
    <col min="9468" max="9468" width="50.85546875" style="107" customWidth="1"/>
    <col min="9469" max="9469" width="15.140625" style="107" customWidth="1"/>
    <col min="9470" max="9470" width="16.85546875" style="107" customWidth="1"/>
    <col min="9471" max="9471" width="16.5703125" style="107" customWidth="1"/>
    <col min="9472" max="9472" width="14.85546875" style="107" customWidth="1"/>
    <col min="9473" max="9473" width="18.7109375" style="107" customWidth="1"/>
    <col min="9474" max="9474" width="19.140625" style="107" customWidth="1"/>
    <col min="9475" max="9475" width="13" style="107" customWidth="1"/>
    <col min="9476" max="9476" width="20" style="107" customWidth="1"/>
    <col min="9477" max="9477" width="21" style="107" customWidth="1"/>
    <col min="9478" max="9478" width="13.42578125" style="107" customWidth="1"/>
    <col min="9479" max="9479" width="32.85546875" style="107" customWidth="1"/>
    <col min="9480" max="9480" width="36" style="107" customWidth="1"/>
    <col min="9481" max="9720" width="9.140625" style="107"/>
    <col min="9721" max="9721" width="0" style="107" hidden="1" customWidth="1"/>
    <col min="9722" max="9722" width="1.140625" style="107" customWidth="1"/>
    <col min="9723" max="9723" width="18.140625" style="107" customWidth="1"/>
    <col min="9724" max="9724" width="50.85546875" style="107" customWidth="1"/>
    <col min="9725" max="9725" width="15.140625" style="107" customWidth="1"/>
    <col min="9726" max="9726" width="16.85546875" style="107" customWidth="1"/>
    <col min="9727" max="9727" width="16.5703125" style="107" customWidth="1"/>
    <col min="9728" max="9728" width="14.85546875" style="107" customWidth="1"/>
    <col min="9729" max="9729" width="18.7109375" style="107" customWidth="1"/>
    <col min="9730" max="9730" width="19.140625" style="107" customWidth="1"/>
    <col min="9731" max="9731" width="13" style="107" customWidth="1"/>
    <col min="9732" max="9732" width="20" style="107" customWidth="1"/>
    <col min="9733" max="9733" width="21" style="107" customWidth="1"/>
    <col min="9734" max="9734" width="13.42578125" style="107" customWidth="1"/>
    <col min="9735" max="9735" width="32.85546875" style="107" customWidth="1"/>
    <col min="9736" max="9736" width="36" style="107" customWidth="1"/>
    <col min="9737" max="9976" width="9.140625" style="107"/>
    <col min="9977" max="9977" width="0" style="107" hidden="1" customWidth="1"/>
    <col min="9978" max="9978" width="1.140625" style="107" customWidth="1"/>
    <col min="9979" max="9979" width="18.140625" style="107" customWidth="1"/>
    <col min="9980" max="9980" width="50.85546875" style="107" customWidth="1"/>
    <col min="9981" max="9981" width="15.140625" style="107" customWidth="1"/>
    <col min="9982" max="9982" width="16.85546875" style="107" customWidth="1"/>
    <col min="9983" max="9983" width="16.5703125" style="107" customWidth="1"/>
    <col min="9984" max="9984" width="14.85546875" style="107" customWidth="1"/>
    <col min="9985" max="9985" width="18.7109375" style="107" customWidth="1"/>
    <col min="9986" max="9986" width="19.140625" style="107" customWidth="1"/>
    <col min="9987" max="9987" width="13" style="107" customWidth="1"/>
    <col min="9988" max="9988" width="20" style="107" customWidth="1"/>
    <col min="9989" max="9989" width="21" style="107" customWidth="1"/>
    <col min="9990" max="9990" width="13.42578125" style="107" customWidth="1"/>
    <col min="9991" max="9991" width="32.85546875" style="107" customWidth="1"/>
    <col min="9992" max="9992" width="36" style="107" customWidth="1"/>
    <col min="9993" max="10232" width="9.140625" style="107"/>
    <col min="10233" max="10233" width="0" style="107" hidden="1" customWidth="1"/>
    <col min="10234" max="10234" width="1.140625" style="107" customWidth="1"/>
    <col min="10235" max="10235" width="18.140625" style="107" customWidth="1"/>
    <col min="10236" max="10236" width="50.85546875" style="107" customWidth="1"/>
    <col min="10237" max="10237" width="15.140625" style="107" customWidth="1"/>
    <col min="10238" max="10238" width="16.85546875" style="107" customWidth="1"/>
    <col min="10239" max="10239" width="16.5703125" style="107" customWidth="1"/>
    <col min="10240" max="10240" width="14.85546875" style="107" customWidth="1"/>
    <col min="10241" max="10241" width="18.7109375" style="107" customWidth="1"/>
    <col min="10242" max="10242" width="19.140625" style="107" customWidth="1"/>
    <col min="10243" max="10243" width="13" style="107" customWidth="1"/>
    <col min="10244" max="10244" width="20" style="107" customWidth="1"/>
    <col min="10245" max="10245" width="21" style="107" customWidth="1"/>
    <col min="10246" max="10246" width="13.42578125" style="107" customWidth="1"/>
    <col min="10247" max="10247" width="32.85546875" style="107" customWidth="1"/>
    <col min="10248" max="10248" width="36" style="107" customWidth="1"/>
    <col min="10249" max="10488" width="9.140625" style="107"/>
    <col min="10489" max="10489" width="0" style="107" hidden="1" customWidth="1"/>
    <col min="10490" max="10490" width="1.140625" style="107" customWidth="1"/>
    <col min="10491" max="10491" width="18.140625" style="107" customWidth="1"/>
    <col min="10492" max="10492" width="50.85546875" style="107" customWidth="1"/>
    <col min="10493" max="10493" width="15.140625" style="107" customWidth="1"/>
    <col min="10494" max="10494" width="16.85546875" style="107" customWidth="1"/>
    <col min="10495" max="10495" width="16.5703125" style="107" customWidth="1"/>
    <col min="10496" max="10496" width="14.85546875" style="107" customWidth="1"/>
    <col min="10497" max="10497" width="18.7109375" style="107" customWidth="1"/>
    <col min="10498" max="10498" width="19.140625" style="107" customWidth="1"/>
    <col min="10499" max="10499" width="13" style="107" customWidth="1"/>
    <col min="10500" max="10500" width="20" style="107" customWidth="1"/>
    <col min="10501" max="10501" width="21" style="107" customWidth="1"/>
    <col min="10502" max="10502" width="13.42578125" style="107" customWidth="1"/>
    <col min="10503" max="10503" width="32.85546875" style="107" customWidth="1"/>
    <col min="10504" max="10504" width="36" style="107" customWidth="1"/>
    <col min="10505" max="10744" width="9.140625" style="107"/>
    <col min="10745" max="10745" width="0" style="107" hidden="1" customWidth="1"/>
    <col min="10746" max="10746" width="1.140625" style="107" customWidth="1"/>
    <col min="10747" max="10747" width="18.140625" style="107" customWidth="1"/>
    <col min="10748" max="10748" width="50.85546875" style="107" customWidth="1"/>
    <col min="10749" max="10749" width="15.140625" style="107" customWidth="1"/>
    <col min="10750" max="10750" width="16.85546875" style="107" customWidth="1"/>
    <col min="10751" max="10751" width="16.5703125" style="107" customWidth="1"/>
    <col min="10752" max="10752" width="14.85546875" style="107" customWidth="1"/>
    <col min="10753" max="10753" width="18.7109375" style="107" customWidth="1"/>
    <col min="10754" max="10754" width="19.140625" style="107" customWidth="1"/>
    <col min="10755" max="10755" width="13" style="107" customWidth="1"/>
    <col min="10756" max="10756" width="20" style="107" customWidth="1"/>
    <col min="10757" max="10757" width="21" style="107" customWidth="1"/>
    <col min="10758" max="10758" width="13.42578125" style="107" customWidth="1"/>
    <col min="10759" max="10759" width="32.85546875" style="107" customWidth="1"/>
    <col min="10760" max="10760" width="36" style="107" customWidth="1"/>
    <col min="10761" max="11000" width="9.140625" style="107"/>
    <col min="11001" max="11001" width="0" style="107" hidden="1" customWidth="1"/>
    <col min="11002" max="11002" width="1.140625" style="107" customWidth="1"/>
    <col min="11003" max="11003" width="18.140625" style="107" customWidth="1"/>
    <col min="11004" max="11004" width="50.85546875" style="107" customWidth="1"/>
    <col min="11005" max="11005" width="15.140625" style="107" customWidth="1"/>
    <col min="11006" max="11006" width="16.85546875" style="107" customWidth="1"/>
    <col min="11007" max="11007" width="16.5703125" style="107" customWidth="1"/>
    <col min="11008" max="11008" width="14.85546875" style="107" customWidth="1"/>
    <col min="11009" max="11009" width="18.7109375" style="107" customWidth="1"/>
    <col min="11010" max="11010" width="19.140625" style="107" customWidth="1"/>
    <col min="11011" max="11011" width="13" style="107" customWidth="1"/>
    <col min="11012" max="11012" width="20" style="107" customWidth="1"/>
    <col min="11013" max="11013" width="21" style="107" customWidth="1"/>
    <col min="11014" max="11014" width="13.42578125" style="107" customWidth="1"/>
    <col min="11015" max="11015" width="32.85546875" style="107" customWidth="1"/>
    <col min="11016" max="11016" width="36" style="107" customWidth="1"/>
    <col min="11017" max="11256" width="9.140625" style="107"/>
    <col min="11257" max="11257" width="0" style="107" hidden="1" customWidth="1"/>
    <col min="11258" max="11258" width="1.140625" style="107" customWidth="1"/>
    <col min="11259" max="11259" width="18.140625" style="107" customWidth="1"/>
    <col min="11260" max="11260" width="50.85546875" style="107" customWidth="1"/>
    <col min="11261" max="11261" width="15.140625" style="107" customWidth="1"/>
    <col min="11262" max="11262" width="16.85546875" style="107" customWidth="1"/>
    <col min="11263" max="11263" width="16.5703125" style="107" customWidth="1"/>
    <col min="11264" max="11264" width="14.85546875" style="107" customWidth="1"/>
    <col min="11265" max="11265" width="18.7109375" style="107" customWidth="1"/>
    <col min="11266" max="11266" width="19.140625" style="107" customWidth="1"/>
    <col min="11267" max="11267" width="13" style="107" customWidth="1"/>
    <col min="11268" max="11268" width="20" style="107" customWidth="1"/>
    <col min="11269" max="11269" width="21" style="107" customWidth="1"/>
    <col min="11270" max="11270" width="13.42578125" style="107" customWidth="1"/>
    <col min="11271" max="11271" width="32.85546875" style="107" customWidth="1"/>
    <col min="11272" max="11272" width="36" style="107" customWidth="1"/>
    <col min="11273" max="11512" width="9.140625" style="107"/>
    <col min="11513" max="11513" width="0" style="107" hidden="1" customWidth="1"/>
    <col min="11514" max="11514" width="1.140625" style="107" customWidth="1"/>
    <col min="11515" max="11515" width="18.140625" style="107" customWidth="1"/>
    <col min="11516" max="11516" width="50.85546875" style="107" customWidth="1"/>
    <col min="11517" max="11517" width="15.140625" style="107" customWidth="1"/>
    <col min="11518" max="11518" width="16.85546875" style="107" customWidth="1"/>
    <col min="11519" max="11519" width="16.5703125" style="107" customWidth="1"/>
    <col min="11520" max="11520" width="14.85546875" style="107" customWidth="1"/>
    <col min="11521" max="11521" width="18.7109375" style="107" customWidth="1"/>
    <col min="11522" max="11522" width="19.140625" style="107" customWidth="1"/>
    <col min="11523" max="11523" width="13" style="107" customWidth="1"/>
    <col min="11524" max="11524" width="20" style="107" customWidth="1"/>
    <col min="11525" max="11525" width="21" style="107" customWidth="1"/>
    <col min="11526" max="11526" width="13.42578125" style="107" customWidth="1"/>
    <col min="11527" max="11527" width="32.85546875" style="107" customWidth="1"/>
    <col min="11528" max="11528" width="36" style="107" customWidth="1"/>
    <col min="11529" max="11768" width="9.140625" style="107"/>
    <col min="11769" max="11769" width="0" style="107" hidden="1" customWidth="1"/>
    <col min="11770" max="11770" width="1.140625" style="107" customWidth="1"/>
    <col min="11771" max="11771" width="18.140625" style="107" customWidth="1"/>
    <col min="11772" max="11772" width="50.85546875" style="107" customWidth="1"/>
    <col min="11773" max="11773" width="15.140625" style="107" customWidth="1"/>
    <col min="11774" max="11774" width="16.85546875" style="107" customWidth="1"/>
    <col min="11775" max="11775" width="16.5703125" style="107" customWidth="1"/>
    <col min="11776" max="11776" width="14.85546875" style="107" customWidth="1"/>
    <col min="11777" max="11777" width="18.7109375" style="107" customWidth="1"/>
    <col min="11778" max="11778" width="19.140625" style="107" customWidth="1"/>
    <col min="11779" max="11779" width="13" style="107" customWidth="1"/>
    <col min="11780" max="11780" width="20" style="107" customWidth="1"/>
    <col min="11781" max="11781" width="21" style="107" customWidth="1"/>
    <col min="11782" max="11782" width="13.42578125" style="107" customWidth="1"/>
    <col min="11783" max="11783" width="32.85546875" style="107" customWidth="1"/>
    <col min="11784" max="11784" width="36" style="107" customWidth="1"/>
    <col min="11785" max="12024" width="9.140625" style="107"/>
    <col min="12025" max="12025" width="0" style="107" hidden="1" customWidth="1"/>
    <col min="12026" max="12026" width="1.140625" style="107" customWidth="1"/>
    <col min="12027" max="12027" width="18.140625" style="107" customWidth="1"/>
    <col min="12028" max="12028" width="50.85546875" style="107" customWidth="1"/>
    <col min="12029" max="12029" width="15.140625" style="107" customWidth="1"/>
    <col min="12030" max="12030" width="16.85546875" style="107" customWidth="1"/>
    <col min="12031" max="12031" width="16.5703125" style="107" customWidth="1"/>
    <col min="12032" max="12032" width="14.85546875" style="107" customWidth="1"/>
    <col min="12033" max="12033" width="18.7109375" style="107" customWidth="1"/>
    <col min="12034" max="12034" width="19.140625" style="107" customWidth="1"/>
    <col min="12035" max="12035" width="13" style="107" customWidth="1"/>
    <col min="12036" max="12036" width="20" style="107" customWidth="1"/>
    <col min="12037" max="12037" width="21" style="107" customWidth="1"/>
    <col min="12038" max="12038" width="13.42578125" style="107" customWidth="1"/>
    <col min="12039" max="12039" width="32.85546875" style="107" customWidth="1"/>
    <col min="12040" max="12040" width="36" style="107" customWidth="1"/>
    <col min="12041" max="12280" width="9.140625" style="107"/>
    <col min="12281" max="12281" width="0" style="107" hidden="1" customWidth="1"/>
    <col min="12282" max="12282" width="1.140625" style="107" customWidth="1"/>
    <col min="12283" max="12283" width="18.140625" style="107" customWidth="1"/>
    <col min="12284" max="12284" width="50.85546875" style="107" customWidth="1"/>
    <col min="12285" max="12285" width="15.140625" style="107" customWidth="1"/>
    <col min="12286" max="12286" width="16.85546875" style="107" customWidth="1"/>
    <col min="12287" max="12287" width="16.5703125" style="107" customWidth="1"/>
    <col min="12288" max="12288" width="14.85546875" style="107" customWidth="1"/>
    <col min="12289" max="12289" width="18.7109375" style="107" customWidth="1"/>
    <col min="12290" max="12290" width="19.140625" style="107" customWidth="1"/>
    <col min="12291" max="12291" width="13" style="107" customWidth="1"/>
    <col min="12292" max="12292" width="20" style="107" customWidth="1"/>
    <col min="12293" max="12293" width="21" style="107" customWidth="1"/>
    <col min="12294" max="12294" width="13.42578125" style="107" customWidth="1"/>
    <col min="12295" max="12295" width="32.85546875" style="107" customWidth="1"/>
    <col min="12296" max="12296" width="36" style="107" customWidth="1"/>
    <col min="12297" max="12536" width="9.140625" style="107"/>
    <col min="12537" max="12537" width="0" style="107" hidden="1" customWidth="1"/>
    <col min="12538" max="12538" width="1.140625" style="107" customWidth="1"/>
    <col min="12539" max="12539" width="18.140625" style="107" customWidth="1"/>
    <col min="12540" max="12540" width="50.85546875" style="107" customWidth="1"/>
    <col min="12541" max="12541" width="15.140625" style="107" customWidth="1"/>
    <col min="12542" max="12542" width="16.85546875" style="107" customWidth="1"/>
    <col min="12543" max="12543" width="16.5703125" style="107" customWidth="1"/>
    <col min="12544" max="12544" width="14.85546875" style="107" customWidth="1"/>
    <col min="12545" max="12545" width="18.7109375" style="107" customWidth="1"/>
    <col min="12546" max="12546" width="19.140625" style="107" customWidth="1"/>
    <col min="12547" max="12547" width="13" style="107" customWidth="1"/>
    <col min="12548" max="12548" width="20" style="107" customWidth="1"/>
    <col min="12549" max="12549" width="21" style="107" customWidth="1"/>
    <col min="12550" max="12550" width="13.42578125" style="107" customWidth="1"/>
    <col min="12551" max="12551" width="32.85546875" style="107" customWidth="1"/>
    <col min="12552" max="12552" width="36" style="107" customWidth="1"/>
    <col min="12553" max="12792" width="9.140625" style="107"/>
    <col min="12793" max="12793" width="0" style="107" hidden="1" customWidth="1"/>
    <col min="12794" max="12794" width="1.140625" style="107" customWidth="1"/>
    <col min="12795" max="12795" width="18.140625" style="107" customWidth="1"/>
    <col min="12796" max="12796" width="50.85546875" style="107" customWidth="1"/>
    <col min="12797" max="12797" width="15.140625" style="107" customWidth="1"/>
    <col min="12798" max="12798" width="16.85546875" style="107" customWidth="1"/>
    <col min="12799" max="12799" width="16.5703125" style="107" customWidth="1"/>
    <col min="12800" max="12800" width="14.85546875" style="107" customWidth="1"/>
    <col min="12801" max="12801" width="18.7109375" style="107" customWidth="1"/>
    <col min="12802" max="12802" width="19.140625" style="107" customWidth="1"/>
    <col min="12803" max="12803" width="13" style="107" customWidth="1"/>
    <col min="12804" max="12804" width="20" style="107" customWidth="1"/>
    <col min="12805" max="12805" width="21" style="107" customWidth="1"/>
    <col min="12806" max="12806" width="13.42578125" style="107" customWidth="1"/>
    <col min="12807" max="12807" width="32.85546875" style="107" customWidth="1"/>
    <col min="12808" max="12808" width="36" style="107" customWidth="1"/>
    <col min="12809" max="13048" width="9.140625" style="107"/>
    <col min="13049" max="13049" width="0" style="107" hidden="1" customWidth="1"/>
    <col min="13050" max="13050" width="1.140625" style="107" customWidth="1"/>
    <col min="13051" max="13051" width="18.140625" style="107" customWidth="1"/>
    <col min="13052" max="13052" width="50.85546875" style="107" customWidth="1"/>
    <col min="13053" max="13053" width="15.140625" style="107" customWidth="1"/>
    <col min="13054" max="13054" width="16.85546875" style="107" customWidth="1"/>
    <col min="13055" max="13055" width="16.5703125" style="107" customWidth="1"/>
    <col min="13056" max="13056" width="14.85546875" style="107" customWidth="1"/>
    <col min="13057" max="13057" width="18.7109375" style="107" customWidth="1"/>
    <col min="13058" max="13058" width="19.140625" style="107" customWidth="1"/>
    <col min="13059" max="13059" width="13" style="107" customWidth="1"/>
    <col min="13060" max="13060" width="20" style="107" customWidth="1"/>
    <col min="13061" max="13061" width="21" style="107" customWidth="1"/>
    <col min="13062" max="13062" width="13.42578125" style="107" customWidth="1"/>
    <col min="13063" max="13063" width="32.85546875" style="107" customWidth="1"/>
    <col min="13064" max="13064" width="36" style="107" customWidth="1"/>
    <col min="13065" max="13304" width="9.140625" style="107"/>
    <col min="13305" max="13305" width="0" style="107" hidden="1" customWidth="1"/>
    <col min="13306" max="13306" width="1.140625" style="107" customWidth="1"/>
    <col min="13307" max="13307" width="18.140625" style="107" customWidth="1"/>
    <col min="13308" max="13308" width="50.85546875" style="107" customWidth="1"/>
    <col min="13309" max="13309" width="15.140625" style="107" customWidth="1"/>
    <col min="13310" max="13310" width="16.85546875" style="107" customWidth="1"/>
    <col min="13311" max="13311" width="16.5703125" style="107" customWidth="1"/>
    <col min="13312" max="13312" width="14.85546875" style="107" customWidth="1"/>
    <col min="13313" max="13313" width="18.7109375" style="107" customWidth="1"/>
    <col min="13314" max="13314" width="19.140625" style="107" customWidth="1"/>
    <col min="13315" max="13315" width="13" style="107" customWidth="1"/>
    <col min="13316" max="13316" width="20" style="107" customWidth="1"/>
    <col min="13317" max="13317" width="21" style="107" customWidth="1"/>
    <col min="13318" max="13318" width="13.42578125" style="107" customWidth="1"/>
    <col min="13319" max="13319" width="32.85546875" style="107" customWidth="1"/>
    <col min="13320" max="13320" width="36" style="107" customWidth="1"/>
    <col min="13321" max="13560" width="9.140625" style="107"/>
    <col min="13561" max="13561" width="0" style="107" hidden="1" customWidth="1"/>
    <col min="13562" max="13562" width="1.140625" style="107" customWidth="1"/>
    <col min="13563" max="13563" width="18.140625" style="107" customWidth="1"/>
    <col min="13564" max="13564" width="50.85546875" style="107" customWidth="1"/>
    <col min="13565" max="13565" width="15.140625" style="107" customWidth="1"/>
    <col min="13566" max="13566" width="16.85546875" style="107" customWidth="1"/>
    <col min="13567" max="13567" width="16.5703125" style="107" customWidth="1"/>
    <col min="13568" max="13568" width="14.85546875" style="107" customWidth="1"/>
    <col min="13569" max="13569" width="18.7109375" style="107" customWidth="1"/>
    <col min="13570" max="13570" width="19.140625" style="107" customWidth="1"/>
    <col min="13571" max="13571" width="13" style="107" customWidth="1"/>
    <col min="13572" max="13572" width="20" style="107" customWidth="1"/>
    <col min="13573" max="13573" width="21" style="107" customWidth="1"/>
    <col min="13574" max="13574" width="13.42578125" style="107" customWidth="1"/>
    <col min="13575" max="13575" width="32.85546875" style="107" customWidth="1"/>
    <col min="13576" max="13576" width="36" style="107" customWidth="1"/>
    <col min="13577" max="13816" width="9.140625" style="107"/>
    <col min="13817" max="13817" width="0" style="107" hidden="1" customWidth="1"/>
    <col min="13818" max="13818" width="1.140625" style="107" customWidth="1"/>
    <col min="13819" max="13819" width="18.140625" style="107" customWidth="1"/>
    <col min="13820" max="13820" width="50.85546875" style="107" customWidth="1"/>
    <col min="13821" max="13821" width="15.140625" style="107" customWidth="1"/>
    <col min="13822" max="13822" width="16.85546875" style="107" customWidth="1"/>
    <col min="13823" max="13823" width="16.5703125" style="107" customWidth="1"/>
    <col min="13824" max="13824" width="14.85546875" style="107" customWidth="1"/>
    <col min="13825" max="13825" width="18.7109375" style="107" customWidth="1"/>
    <col min="13826" max="13826" width="19.140625" style="107" customWidth="1"/>
    <col min="13827" max="13827" width="13" style="107" customWidth="1"/>
    <col min="13828" max="13828" width="20" style="107" customWidth="1"/>
    <col min="13829" max="13829" width="21" style="107" customWidth="1"/>
    <col min="13830" max="13830" width="13.42578125" style="107" customWidth="1"/>
    <col min="13831" max="13831" width="32.85546875" style="107" customWidth="1"/>
    <col min="13832" max="13832" width="36" style="107" customWidth="1"/>
    <col min="13833" max="14072" width="9.140625" style="107"/>
    <col min="14073" max="14073" width="0" style="107" hidden="1" customWidth="1"/>
    <col min="14074" max="14074" width="1.140625" style="107" customWidth="1"/>
    <col min="14075" max="14075" width="18.140625" style="107" customWidth="1"/>
    <col min="14076" max="14076" width="50.85546875" style="107" customWidth="1"/>
    <col min="14077" max="14077" width="15.140625" style="107" customWidth="1"/>
    <col min="14078" max="14078" width="16.85546875" style="107" customWidth="1"/>
    <col min="14079" max="14079" width="16.5703125" style="107" customWidth="1"/>
    <col min="14080" max="14080" width="14.85546875" style="107" customWidth="1"/>
    <col min="14081" max="14081" width="18.7109375" style="107" customWidth="1"/>
    <col min="14082" max="14082" width="19.140625" style="107" customWidth="1"/>
    <col min="14083" max="14083" width="13" style="107" customWidth="1"/>
    <col min="14084" max="14084" width="20" style="107" customWidth="1"/>
    <col min="14085" max="14085" width="21" style="107" customWidth="1"/>
    <col min="14086" max="14086" width="13.42578125" style="107" customWidth="1"/>
    <col min="14087" max="14087" width="32.85546875" style="107" customWidth="1"/>
    <col min="14088" max="14088" width="36" style="107" customWidth="1"/>
    <col min="14089" max="14328" width="9.140625" style="107"/>
    <col min="14329" max="14329" width="0" style="107" hidden="1" customWidth="1"/>
    <col min="14330" max="14330" width="1.140625" style="107" customWidth="1"/>
    <col min="14331" max="14331" width="18.140625" style="107" customWidth="1"/>
    <col min="14332" max="14332" width="50.85546875" style="107" customWidth="1"/>
    <col min="14333" max="14333" width="15.140625" style="107" customWidth="1"/>
    <col min="14334" max="14334" width="16.85546875" style="107" customWidth="1"/>
    <col min="14335" max="14335" width="16.5703125" style="107" customWidth="1"/>
    <col min="14336" max="14336" width="14.85546875" style="107" customWidth="1"/>
    <col min="14337" max="14337" width="18.7109375" style="107" customWidth="1"/>
    <col min="14338" max="14338" width="19.140625" style="107" customWidth="1"/>
    <col min="14339" max="14339" width="13" style="107" customWidth="1"/>
    <col min="14340" max="14340" width="20" style="107" customWidth="1"/>
    <col min="14341" max="14341" width="21" style="107" customWidth="1"/>
    <col min="14342" max="14342" width="13.42578125" style="107" customWidth="1"/>
    <col min="14343" max="14343" width="32.85546875" style="107" customWidth="1"/>
    <col min="14344" max="14344" width="36" style="107" customWidth="1"/>
    <col min="14345" max="14584" width="9.140625" style="107"/>
    <col min="14585" max="14585" width="0" style="107" hidden="1" customWidth="1"/>
    <col min="14586" max="14586" width="1.140625" style="107" customWidth="1"/>
    <col min="14587" max="14587" width="18.140625" style="107" customWidth="1"/>
    <col min="14588" max="14588" width="50.85546875" style="107" customWidth="1"/>
    <col min="14589" max="14589" width="15.140625" style="107" customWidth="1"/>
    <col min="14590" max="14590" width="16.85546875" style="107" customWidth="1"/>
    <col min="14591" max="14591" width="16.5703125" style="107" customWidth="1"/>
    <col min="14592" max="14592" width="14.85546875" style="107" customWidth="1"/>
    <col min="14593" max="14593" width="18.7109375" style="107" customWidth="1"/>
    <col min="14594" max="14594" width="19.140625" style="107" customWidth="1"/>
    <col min="14595" max="14595" width="13" style="107" customWidth="1"/>
    <col min="14596" max="14596" width="20" style="107" customWidth="1"/>
    <col min="14597" max="14597" width="21" style="107" customWidth="1"/>
    <col min="14598" max="14598" width="13.42578125" style="107" customWidth="1"/>
    <col min="14599" max="14599" width="32.85546875" style="107" customWidth="1"/>
    <col min="14600" max="14600" width="36" style="107" customWidth="1"/>
    <col min="14601" max="14840" width="9.140625" style="107"/>
    <col min="14841" max="14841" width="0" style="107" hidden="1" customWidth="1"/>
    <col min="14842" max="14842" width="1.140625" style="107" customWidth="1"/>
    <col min="14843" max="14843" width="18.140625" style="107" customWidth="1"/>
    <col min="14844" max="14844" width="50.85546875" style="107" customWidth="1"/>
    <col min="14845" max="14845" width="15.140625" style="107" customWidth="1"/>
    <col min="14846" max="14846" width="16.85546875" style="107" customWidth="1"/>
    <col min="14847" max="14847" width="16.5703125" style="107" customWidth="1"/>
    <col min="14848" max="14848" width="14.85546875" style="107" customWidth="1"/>
    <col min="14849" max="14849" width="18.7109375" style="107" customWidth="1"/>
    <col min="14850" max="14850" width="19.140625" style="107" customWidth="1"/>
    <col min="14851" max="14851" width="13" style="107" customWidth="1"/>
    <col min="14852" max="14852" width="20" style="107" customWidth="1"/>
    <col min="14853" max="14853" width="21" style="107" customWidth="1"/>
    <col min="14854" max="14854" width="13.42578125" style="107" customWidth="1"/>
    <col min="14855" max="14855" width="32.85546875" style="107" customWidth="1"/>
    <col min="14856" max="14856" width="36" style="107" customWidth="1"/>
    <col min="14857" max="15096" width="9.140625" style="107"/>
    <col min="15097" max="15097" width="0" style="107" hidden="1" customWidth="1"/>
    <col min="15098" max="15098" width="1.140625" style="107" customWidth="1"/>
    <col min="15099" max="15099" width="18.140625" style="107" customWidth="1"/>
    <col min="15100" max="15100" width="50.85546875" style="107" customWidth="1"/>
    <col min="15101" max="15101" width="15.140625" style="107" customWidth="1"/>
    <col min="15102" max="15102" width="16.85546875" style="107" customWidth="1"/>
    <col min="15103" max="15103" width="16.5703125" style="107" customWidth="1"/>
    <col min="15104" max="15104" width="14.85546875" style="107" customWidth="1"/>
    <col min="15105" max="15105" width="18.7109375" style="107" customWidth="1"/>
    <col min="15106" max="15106" width="19.140625" style="107" customWidth="1"/>
    <col min="15107" max="15107" width="13" style="107" customWidth="1"/>
    <col min="15108" max="15108" width="20" style="107" customWidth="1"/>
    <col min="15109" max="15109" width="21" style="107" customWidth="1"/>
    <col min="15110" max="15110" width="13.42578125" style="107" customWidth="1"/>
    <col min="15111" max="15111" width="32.85546875" style="107" customWidth="1"/>
    <col min="15112" max="15112" width="36" style="107" customWidth="1"/>
    <col min="15113" max="15352" width="9.140625" style="107"/>
    <col min="15353" max="15353" width="0" style="107" hidden="1" customWidth="1"/>
    <col min="15354" max="15354" width="1.140625" style="107" customWidth="1"/>
    <col min="15355" max="15355" width="18.140625" style="107" customWidth="1"/>
    <col min="15356" max="15356" width="50.85546875" style="107" customWidth="1"/>
    <col min="15357" max="15357" width="15.140625" style="107" customWidth="1"/>
    <col min="15358" max="15358" width="16.85546875" style="107" customWidth="1"/>
    <col min="15359" max="15359" width="16.5703125" style="107" customWidth="1"/>
    <col min="15360" max="15360" width="14.85546875" style="107" customWidth="1"/>
    <col min="15361" max="15361" width="18.7109375" style="107" customWidth="1"/>
    <col min="15362" max="15362" width="19.140625" style="107" customWidth="1"/>
    <col min="15363" max="15363" width="13" style="107" customWidth="1"/>
    <col min="15364" max="15364" width="20" style="107" customWidth="1"/>
    <col min="15365" max="15365" width="21" style="107" customWidth="1"/>
    <col min="15366" max="15366" width="13.42578125" style="107" customWidth="1"/>
    <col min="15367" max="15367" width="32.85546875" style="107" customWidth="1"/>
    <col min="15368" max="15368" width="36" style="107" customWidth="1"/>
    <col min="15369" max="15608" width="9.140625" style="107"/>
    <col min="15609" max="15609" width="0" style="107" hidden="1" customWidth="1"/>
    <col min="15610" max="15610" width="1.140625" style="107" customWidth="1"/>
    <col min="15611" max="15611" width="18.140625" style="107" customWidth="1"/>
    <col min="15612" max="15612" width="50.85546875" style="107" customWidth="1"/>
    <col min="15613" max="15613" width="15.140625" style="107" customWidth="1"/>
    <col min="15614" max="15614" width="16.85546875" style="107" customWidth="1"/>
    <col min="15615" max="15615" width="16.5703125" style="107" customWidth="1"/>
    <col min="15616" max="15616" width="14.85546875" style="107" customWidth="1"/>
    <col min="15617" max="15617" width="18.7109375" style="107" customWidth="1"/>
    <col min="15618" max="15618" width="19.140625" style="107" customWidth="1"/>
    <col min="15619" max="15619" width="13" style="107" customWidth="1"/>
    <col min="15620" max="15620" width="20" style="107" customWidth="1"/>
    <col min="15621" max="15621" width="21" style="107" customWidth="1"/>
    <col min="15622" max="15622" width="13.42578125" style="107" customWidth="1"/>
    <col min="15623" max="15623" width="32.85546875" style="107" customWidth="1"/>
    <col min="15624" max="15624" width="36" style="107" customWidth="1"/>
    <col min="15625" max="15864" width="9.140625" style="107"/>
    <col min="15865" max="15865" width="0" style="107" hidden="1" customWidth="1"/>
    <col min="15866" max="15866" width="1.140625" style="107" customWidth="1"/>
    <col min="15867" max="15867" width="18.140625" style="107" customWidth="1"/>
    <col min="15868" max="15868" width="50.85546875" style="107" customWidth="1"/>
    <col min="15869" max="15869" width="15.140625" style="107" customWidth="1"/>
    <col min="15870" max="15870" width="16.85546875" style="107" customWidth="1"/>
    <col min="15871" max="15871" width="16.5703125" style="107" customWidth="1"/>
    <col min="15872" max="15872" width="14.85546875" style="107" customWidth="1"/>
    <col min="15873" max="15873" width="18.7109375" style="107" customWidth="1"/>
    <col min="15874" max="15874" width="19.140625" style="107" customWidth="1"/>
    <col min="15875" max="15875" width="13" style="107" customWidth="1"/>
    <col min="15876" max="15876" width="20" style="107" customWidth="1"/>
    <col min="15877" max="15877" width="21" style="107" customWidth="1"/>
    <col min="15878" max="15878" width="13.42578125" style="107" customWidth="1"/>
    <col min="15879" max="15879" width="32.85546875" style="107" customWidth="1"/>
    <col min="15880" max="15880" width="36" style="107" customWidth="1"/>
    <col min="15881" max="16120" width="9.140625" style="107"/>
    <col min="16121" max="16121" width="0" style="107" hidden="1" customWidth="1"/>
    <col min="16122" max="16122" width="1.140625" style="107" customWidth="1"/>
    <col min="16123" max="16123" width="18.140625" style="107" customWidth="1"/>
    <col min="16124" max="16124" width="50.85546875" style="107" customWidth="1"/>
    <col min="16125" max="16125" width="15.140625" style="107" customWidth="1"/>
    <col min="16126" max="16126" width="16.85546875" style="107" customWidth="1"/>
    <col min="16127" max="16127" width="16.5703125" style="107" customWidth="1"/>
    <col min="16128" max="16128" width="14.85546875" style="107" customWidth="1"/>
    <col min="16129" max="16129" width="18.7109375" style="107" customWidth="1"/>
    <col min="16130" max="16130" width="19.140625" style="107" customWidth="1"/>
    <col min="16131" max="16131" width="13" style="107" customWidth="1"/>
    <col min="16132" max="16132" width="20" style="107" customWidth="1"/>
    <col min="16133" max="16133" width="21" style="107" customWidth="1"/>
    <col min="16134" max="16134" width="13.42578125" style="107" customWidth="1"/>
    <col min="16135" max="16135" width="32.85546875" style="107" customWidth="1"/>
    <col min="16136" max="16136" width="36" style="107" customWidth="1"/>
    <col min="16137" max="16384" width="9.140625" style="107"/>
  </cols>
  <sheetData>
    <row r="1" spans="1:9" ht="30.6" hidden="1" customHeight="1"/>
    <row r="2" spans="1:9" ht="49.5" customHeight="1">
      <c r="A2" s="46"/>
      <c r="B2" s="46"/>
      <c r="C2" s="177" t="s">
        <v>47</v>
      </c>
      <c r="D2" s="178" t="s">
        <v>48</v>
      </c>
      <c r="E2" s="179" t="s">
        <v>49</v>
      </c>
      <c r="F2" s="179"/>
      <c r="G2" s="179"/>
    </row>
    <row r="3" spans="1:9" ht="82.5" customHeight="1">
      <c r="A3" s="47"/>
      <c r="B3" s="47"/>
      <c r="C3" s="177"/>
      <c r="D3" s="178"/>
      <c r="E3" s="48" t="s">
        <v>21</v>
      </c>
      <c r="F3" s="104" t="s">
        <v>50</v>
      </c>
      <c r="G3" s="104" t="s">
        <v>51</v>
      </c>
    </row>
    <row r="4" spans="1:9" ht="96.75" customHeight="1">
      <c r="A4" s="49" t="s">
        <v>52</v>
      </c>
      <c r="B4" s="49" t="e">
        <f>IF(OR(#REF!&lt;&gt;0,#REF!&lt;&gt;0,#REF!&lt;&gt;0,#REF!&lt;&gt;0,E4&lt;&gt;0,#REF!&lt;&gt;0),"a","b")</f>
        <v>#REF!</v>
      </c>
      <c r="C4" s="50"/>
      <c r="D4" s="51"/>
      <c r="E4" s="53">
        <f>F4+G4</f>
        <v>6000000</v>
      </c>
      <c r="F4" s="52">
        <f>F7+F192+F275+F318</f>
        <v>6000000</v>
      </c>
      <c r="G4" s="52">
        <f>G7+G192+G275+G318</f>
        <v>0</v>
      </c>
      <c r="H4" s="111" t="s">
        <v>665</v>
      </c>
      <c r="I4" s="143"/>
    </row>
    <row r="5" spans="1:9" ht="242.25">
      <c r="A5" s="54" t="s">
        <v>52</v>
      </c>
      <c r="B5" s="49" t="e">
        <f>IF(OR(#REF!&lt;&gt;0,#REF!&lt;&gt;0,#REF!&lt;&gt;0,#REF!&lt;&gt;0,E5&lt;&gt;0,#REF!&lt;&gt;0),"a","b")</f>
        <v>#REF!</v>
      </c>
      <c r="C5" s="55"/>
      <c r="D5" s="56" t="s">
        <v>53</v>
      </c>
      <c r="E5" s="58">
        <f>F5+G5</f>
        <v>169</v>
      </c>
      <c r="F5" s="57">
        <v>169</v>
      </c>
      <c r="G5" s="57">
        <v>0</v>
      </c>
      <c r="H5" s="103" t="s">
        <v>689</v>
      </c>
    </row>
    <row r="6" spans="1:9" ht="30">
      <c r="A6" s="54" t="s">
        <v>52</v>
      </c>
      <c r="B6" s="49" t="e">
        <f>IF(OR(#REF!&lt;&gt;0,#REF!&lt;&gt;0,#REF!&lt;&gt;0,#REF!&lt;&gt;0,E6&lt;&gt;0,#REF!&lt;&gt;0),"a","b")</f>
        <v>#REF!</v>
      </c>
      <c r="C6" s="55"/>
      <c r="D6" s="56" t="s">
        <v>54</v>
      </c>
      <c r="E6" s="58">
        <f>F6+G6</f>
        <v>20</v>
      </c>
      <c r="F6" s="57">
        <v>20</v>
      </c>
      <c r="G6" s="57">
        <v>0</v>
      </c>
      <c r="H6" s="111"/>
    </row>
    <row r="7" spans="1:9" ht="15">
      <c r="A7" s="59" t="s">
        <v>52</v>
      </c>
      <c r="B7" s="49" t="e">
        <f>IF(OR(#REF!&lt;&gt;0,#REF!&lt;&gt;0,#REF!&lt;&gt;0,#REF!&lt;&gt;0,E7&lt;&gt;0,#REF!&lt;&gt;0),"a","b")</f>
        <v>#REF!</v>
      </c>
      <c r="C7" s="60">
        <v>2</v>
      </c>
      <c r="D7" s="61" t="s">
        <v>55</v>
      </c>
      <c r="E7" s="62">
        <f t="shared" ref="E7:G7" si="0">E8+E21+E89+E90+E98+E106+E146+E156</f>
        <v>5946050</v>
      </c>
      <c r="F7" s="62">
        <f t="shared" si="0"/>
        <v>5946050</v>
      </c>
      <c r="G7" s="62">
        <f t="shared" si="0"/>
        <v>0</v>
      </c>
    </row>
    <row r="8" spans="1:9" ht="15">
      <c r="A8" s="49" t="s">
        <v>52</v>
      </c>
      <c r="B8" s="49" t="e">
        <f>IF(OR(#REF!&lt;&gt;0,#REF!&lt;&gt;0,#REF!&lt;&gt;0,#REF!&lt;&gt;0,E8&lt;&gt;0,#REF!&lt;&gt;0),"a","b")</f>
        <v>#REF!</v>
      </c>
      <c r="C8" s="64" t="s">
        <v>56</v>
      </c>
      <c r="D8" s="65" t="s">
        <v>57</v>
      </c>
      <c r="E8" s="67">
        <f t="shared" ref="E8:E20" si="1">F8+G8</f>
        <v>4311600</v>
      </c>
      <c r="F8" s="66">
        <f>F9+F18</f>
        <v>4311600</v>
      </c>
      <c r="G8" s="66">
        <f>G9+G18</f>
        <v>0</v>
      </c>
    </row>
    <row r="9" spans="1:9" ht="15">
      <c r="A9" s="49"/>
      <c r="B9" s="49" t="e">
        <f>IF(OR(#REF!&lt;&gt;0,#REF!&lt;&gt;0,#REF!&lt;&gt;0,#REF!&lt;&gt;0,E9&lt;&gt;0,#REF!&lt;&gt;0),"a","b")</f>
        <v>#REF!</v>
      </c>
      <c r="C9" s="68" t="s">
        <v>58</v>
      </c>
      <c r="D9" s="69" t="s">
        <v>59</v>
      </c>
      <c r="E9" s="71">
        <f t="shared" si="1"/>
        <v>4311600</v>
      </c>
      <c r="F9" s="70">
        <f>F10+F17</f>
        <v>4311600</v>
      </c>
      <c r="G9" s="70">
        <f>G10+G17</f>
        <v>0</v>
      </c>
    </row>
    <row r="10" spans="1:9" ht="15">
      <c r="A10" s="49"/>
      <c r="B10" s="49" t="e">
        <f>IF(OR(#REF!&lt;&gt;0,#REF!&lt;&gt;0,#REF!&lt;&gt;0,#REF!&lt;&gt;0,E10&lt;&gt;0,#REF!&lt;&gt;0),"a","b")</f>
        <v>#REF!</v>
      </c>
      <c r="C10" s="72" t="s">
        <v>60</v>
      </c>
      <c r="D10" s="73" t="s">
        <v>61</v>
      </c>
      <c r="E10" s="75">
        <f t="shared" si="1"/>
        <v>4311600</v>
      </c>
      <c r="F10" s="74">
        <f>SUM(F11:F16)</f>
        <v>4311600</v>
      </c>
      <c r="G10" s="74">
        <f>SUM(G11:G16)</f>
        <v>0</v>
      </c>
    </row>
    <row r="11" spans="1:9" ht="153">
      <c r="A11" s="49"/>
      <c r="B11" s="49" t="e">
        <f>IF(OR(#REF!&lt;&gt;0,#REF!&lt;&gt;0,#REF!&lt;&gt;0,#REF!&lt;&gt;0,E11&lt;&gt;0,#REF!&lt;&gt;0),"a","b")</f>
        <v>#REF!</v>
      </c>
      <c r="C11" s="76" t="s">
        <v>62</v>
      </c>
      <c r="D11" s="77" t="s">
        <v>8</v>
      </c>
      <c r="E11" s="79">
        <f>F11+G11</f>
        <v>4311600</v>
      </c>
      <c r="F11" s="78">
        <v>4311600</v>
      </c>
      <c r="G11" s="78"/>
      <c r="H11" s="103" t="s">
        <v>690</v>
      </c>
    </row>
    <row r="12" spans="1:9" ht="15">
      <c r="A12" s="49"/>
      <c r="B12" s="49" t="e">
        <f>IF(OR(#REF!&lt;&gt;0,#REF!&lt;&gt;0,#REF!&lt;&gt;0,#REF!&lt;&gt;0,E12&lt;&gt;0,#REF!&lt;&gt;0),"a","b")</f>
        <v>#REF!</v>
      </c>
      <c r="C12" s="76" t="s">
        <v>63</v>
      </c>
      <c r="D12" s="77" t="s">
        <v>9</v>
      </c>
      <c r="E12" s="79">
        <f t="shared" si="1"/>
        <v>0</v>
      </c>
      <c r="F12" s="78"/>
      <c r="G12" s="78"/>
    </row>
    <row r="13" spans="1:9" ht="15">
      <c r="A13" s="49"/>
      <c r="B13" s="49" t="e">
        <f>IF(OR(#REF!&lt;&gt;0,#REF!&lt;&gt;0,#REF!&lt;&gt;0,#REF!&lt;&gt;0,E13&lt;&gt;0,#REF!&lt;&gt;0),"a","b")</f>
        <v>#REF!</v>
      </c>
      <c r="C13" s="76" t="s">
        <v>64</v>
      </c>
      <c r="D13" s="77" t="s">
        <v>65</v>
      </c>
      <c r="E13" s="79">
        <f t="shared" si="1"/>
        <v>0</v>
      </c>
      <c r="F13" s="78"/>
      <c r="G13" s="78"/>
    </row>
    <row r="14" spans="1:9" ht="15">
      <c r="A14" s="49"/>
      <c r="B14" s="49" t="e">
        <f>IF(OR(#REF!&lt;&gt;0,#REF!&lt;&gt;0,#REF!&lt;&gt;0,#REF!&lt;&gt;0,E14&lt;&gt;0,#REF!&lt;&gt;0),"a","b")</f>
        <v>#REF!</v>
      </c>
      <c r="C14" s="76" t="s">
        <v>66</v>
      </c>
      <c r="D14" s="77" t="s">
        <v>12</v>
      </c>
      <c r="E14" s="79">
        <f t="shared" si="1"/>
        <v>0</v>
      </c>
      <c r="F14" s="78"/>
      <c r="G14" s="78"/>
    </row>
    <row r="15" spans="1:9" ht="15">
      <c r="A15" s="49"/>
      <c r="B15" s="49" t="e">
        <f>IF(OR(#REF!&lt;&gt;0,#REF!&lt;&gt;0,#REF!&lt;&gt;0,#REF!&lt;&gt;0,E15&lt;&gt;0,#REF!&lt;&gt;0),"a","b")</f>
        <v>#REF!</v>
      </c>
      <c r="C15" s="76" t="s">
        <v>67</v>
      </c>
      <c r="D15" s="77" t="s">
        <v>14</v>
      </c>
      <c r="E15" s="79">
        <f t="shared" si="1"/>
        <v>0</v>
      </c>
      <c r="F15" s="78"/>
      <c r="G15" s="78"/>
    </row>
    <row r="16" spans="1:9" ht="15">
      <c r="A16" s="49"/>
      <c r="B16" s="49" t="e">
        <f>IF(OR(#REF!&lt;&gt;0,#REF!&lt;&gt;0,#REF!&lt;&gt;0,#REF!&lt;&gt;0,E16&lt;&gt;0,#REF!&lt;&gt;0),"a","b")</f>
        <v>#REF!</v>
      </c>
      <c r="C16" s="76" t="s">
        <v>68</v>
      </c>
      <c r="D16" s="77" t="s">
        <v>10</v>
      </c>
      <c r="E16" s="79">
        <f t="shared" si="1"/>
        <v>0</v>
      </c>
      <c r="F16" s="78"/>
      <c r="G16" s="78"/>
    </row>
    <row r="17" spans="1:9" ht="15">
      <c r="A17" s="49"/>
      <c r="B17" s="49" t="e">
        <f>IF(OR(#REF!&lt;&gt;0,#REF!&lt;&gt;0,#REF!&lt;&gt;0,#REF!&lt;&gt;0,E17&lt;&gt;0,#REF!&lt;&gt;0),"a","b")</f>
        <v>#REF!</v>
      </c>
      <c r="C17" s="72" t="s">
        <v>69</v>
      </c>
      <c r="D17" s="73" t="s">
        <v>70</v>
      </c>
      <c r="E17" s="75">
        <f t="shared" si="1"/>
        <v>0</v>
      </c>
      <c r="F17" s="74">
        <v>0</v>
      </c>
      <c r="G17" s="74">
        <v>0</v>
      </c>
    </row>
    <row r="18" spans="1:9" ht="15">
      <c r="A18" s="49"/>
      <c r="B18" s="49" t="e">
        <f>IF(OR(#REF!&lt;&gt;0,#REF!&lt;&gt;0,#REF!&lt;&gt;0,#REF!&lt;&gt;0,E18&lt;&gt;0,#REF!&lt;&gt;0),"a","b")</f>
        <v>#REF!</v>
      </c>
      <c r="C18" s="68" t="s">
        <v>71</v>
      </c>
      <c r="D18" s="69" t="s">
        <v>72</v>
      </c>
      <c r="E18" s="71">
        <f t="shared" si="1"/>
        <v>0</v>
      </c>
      <c r="F18" s="70">
        <f t="shared" ref="F18:G18" si="2">F19+F20</f>
        <v>0</v>
      </c>
      <c r="G18" s="70">
        <f t="shared" si="2"/>
        <v>0</v>
      </c>
    </row>
    <row r="19" spans="1:9" ht="15">
      <c r="A19" s="49"/>
      <c r="B19" s="49" t="e">
        <f>IF(OR(#REF!&lt;&gt;0,#REF!&lt;&gt;0,#REF!&lt;&gt;0,#REF!&lt;&gt;0,E19&lt;&gt;0,#REF!&lt;&gt;0),"a","b")</f>
        <v>#REF!</v>
      </c>
      <c r="C19" s="72" t="s">
        <v>73</v>
      </c>
      <c r="D19" s="73" t="s">
        <v>74</v>
      </c>
      <c r="E19" s="75">
        <f t="shared" si="1"/>
        <v>0</v>
      </c>
      <c r="F19" s="74"/>
      <c r="G19" s="74"/>
    </row>
    <row r="20" spans="1:9" ht="15">
      <c r="A20" s="49"/>
      <c r="B20" s="49" t="e">
        <f>IF(OR(#REF!&lt;&gt;0,#REF!&lt;&gt;0,#REF!&lt;&gt;0,#REF!&lt;&gt;0,E20&lt;&gt;0,#REF!&lt;&gt;0),"a","b")</f>
        <v>#REF!</v>
      </c>
      <c r="C20" s="72" t="s">
        <v>75</v>
      </c>
      <c r="D20" s="73" t="s">
        <v>76</v>
      </c>
      <c r="E20" s="75">
        <f t="shared" si="1"/>
        <v>0</v>
      </c>
      <c r="F20" s="74"/>
      <c r="G20" s="74"/>
    </row>
    <row r="21" spans="1:9" ht="15">
      <c r="A21" s="49" t="s">
        <v>52</v>
      </c>
      <c r="B21" s="49" t="e">
        <f>IF(OR(#REF!&lt;&gt;0,#REF!&lt;&gt;0,#REF!&lt;&gt;0,#REF!&lt;&gt;0,E21&lt;&gt;0,#REF!&lt;&gt;0),"a","b")</f>
        <v>#REF!</v>
      </c>
      <c r="C21" s="80" t="s">
        <v>77</v>
      </c>
      <c r="D21" s="65" t="s">
        <v>78</v>
      </c>
      <c r="E21" s="66">
        <f t="shared" ref="E21:G21" si="3">E22+E23+E26+E62+E63+E64+E65+E66+E73+E74</f>
        <v>1522450</v>
      </c>
      <c r="F21" s="66">
        <f>F22+F23+F26+F62+F63+F64+F65+F66+F73+F74</f>
        <v>1522450</v>
      </c>
      <c r="G21" s="66">
        <f t="shared" si="3"/>
        <v>0</v>
      </c>
    </row>
    <row r="22" spans="1:9" ht="76.5">
      <c r="A22" s="49"/>
      <c r="B22" s="49" t="e">
        <f>IF(OR(#REF!&lt;&gt;0,#REF!&lt;&gt;0,#REF!&lt;&gt;0,#REF!&lt;&gt;0,E22&lt;&gt;0,#REF!&lt;&gt;0),"a","b")</f>
        <v>#REF!</v>
      </c>
      <c r="C22" s="81" t="s">
        <v>79</v>
      </c>
      <c r="D22" s="69" t="s">
        <v>80</v>
      </c>
      <c r="E22" s="71">
        <f>F22+G22</f>
        <v>440400</v>
      </c>
      <c r="F22" s="70">
        <v>440400</v>
      </c>
      <c r="G22" s="70"/>
      <c r="H22" s="111" t="s">
        <v>710</v>
      </c>
      <c r="I22" s="107" t="s">
        <v>711</v>
      </c>
    </row>
    <row r="23" spans="1:9" ht="153">
      <c r="A23" s="49"/>
      <c r="B23" s="49" t="e">
        <f>IF(OR(#REF!&lt;&gt;0,#REF!&lt;&gt;0,#REF!&lt;&gt;0,#REF!&lt;&gt;0,E23&lt;&gt;0,#REF!&lt;&gt;0),"a","b")</f>
        <v>#REF!</v>
      </c>
      <c r="C23" s="81" t="s">
        <v>81</v>
      </c>
      <c r="D23" s="69" t="s">
        <v>82</v>
      </c>
      <c r="E23" s="71">
        <f t="shared" ref="E23:G23" si="4">SUM(E24:E25)</f>
        <v>400000</v>
      </c>
      <c r="F23" s="70">
        <f t="shared" si="4"/>
        <v>400000</v>
      </c>
      <c r="G23" s="70">
        <f t="shared" si="4"/>
        <v>0</v>
      </c>
      <c r="H23" s="111" t="s">
        <v>678</v>
      </c>
    </row>
    <row r="24" spans="1:9" ht="114.75">
      <c r="A24" s="49"/>
      <c r="B24" s="49" t="e">
        <f>IF(OR(#REF!&lt;&gt;0,#REF!&lt;&gt;0,#REF!&lt;&gt;0,#REF!&lt;&gt;0,E24&lt;&gt;0,#REF!&lt;&gt;0),"a","b")</f>
        <v>#REF!</v>
      </c>
      <c r="C24" s="82" t="s">
        <v>83</v>
      </c>
      <c r="D24" s="73" t="s">
        <v>84</v>
      </c>
      <c r="E24" s="75">
        <f>F24+G24</f>
        <v>400000</v>
      </c>
      <c r="F24" s="74">
        <v>400000</v>
      </c>
      <c r="G24" s="74"/>
      <c r="H24" s="108" t="s">
        <v>677</v>
      </c>
    </row>
    <row r="25" spans="1:9" ht="15">
      <c r="A25" s="49"/>
      <c r="B25" s="49" t="e">
        <f>IF(OR(#REF!&lt;&gt;0,#REF!&lt;&gt;0,#REF!&lt;&gt;0,#REF!&lt;&gt;0,E25&lt;&gt;0,#REF!&lt;&gt;0),"a","b")</f>
        <v>#REF!</v>
      </c>
      <c r="C25" s="82" t="s">
        <v>85</v>
      </c>
      <c r="D25" s="73" t="s">
        <v>86</v>
      </c>
      <c r="E25" s="75">
        <f>F25+G25</f>
        <v>0</v>
      </c>
      <c r="F25" s="74"/>
      <c r="G25" s="74"/>
    </row>
    <row r="26" spans="1:9" ht="15">
      <c r="A26" s="49"/>
      <c r="B26" s="49" t="e">
        <f>IF(OR(#REF!&lt;&gt;0,#REF!&lt;&gt;0,#REF!&lt;&gt;0,#REF!&lt;&gt;0,E26&lt;&gt;0,#REF!&lt;&gt;0),"a","b")</f>
        <v>#REF!</v>
      </c>
      <c r="C26" s="81" t="s">
        <v>87</v>
      </c>
      <c r="D26" s="69" t="s">
        <v>88</v>
      </c>
      <c r="E26" s="75">
        <f t="shared" ref="E26:G26" si="5">E27+E28+E29+E30+E42+E46+E47+E48+E49+E50+E51+E52+E60+E61</f>
        <v>392450</v>
      </c>
      <c r="F26" s="70">
        <f t="shared" si="5"/>
        <v>392450</v>
      </c>
      <c r="G26" s="70">
        <f t="shared" si="5"/>
        <v>0</v>
      </c>
    </row>
    <row r="27" spans="1:9" ht="51">
      <c r="A27" s="49"/>
      <c r="B27" s="49" t="e">
        <f>IF(OR(#REF!&lt;&gt;0,#REF!&lt;&gt;0,#REF!&lt;&gt;0,#REF!&lt;&gt;0,E27&lt;&gt;0,#REF!&lt;&gt;0),"a","b")</f>
        <v>#REF!</v>
      </c>
      <c r="C27" s="82" t="s">
        <v>89</v>
      </c>
      <c r="D27" s="73" t="s">
        <v>90</v>
      </c>
      <c r="E27" s="75">
        <f>F27+G27</f>
        <v>20000</v>
      </c>
      <c r="F27" s="74">
        <v>20000</v>
      </c>
      <c r="G27" s="74"/>
    </row>
    <row r="28" spans="1:9" ht="25.5">
      <c r="A28" s="49"/>
      <c r="B28" s="49" t="e">
        <f>IF(OR(#REF!&lt;&gt;0,#REF!&lt;&gt;0,#REF!&lt;&gt;0,#REF!&lt;&gt;0,E28&lt;&gt;0,#REF!&lt;&gt;0),"a","b")</f>
        <v>#REF!</v>
      </c>
      <c r="C28" s="82" t="s">
        <v>91</v>
      </c>
      <c r="D28" s="73" t="s">
        <v>92</v>
      </c>
      <c r="E28" s="75">
        <f>F28+G28</f>
        <v>0</v>
      </c>
      <c r="F28" s="74"/>
      <c r="G28" s="74"/>
    </row>
    <row r="29" spans="1:9" ht="51">
      <c r="A29" s="49"/>
      <c r="B29" s="49" t="e">
        <f>IF(OR(#REF!&lt;&gt;0,#REF!&lt;&gt;0,#REF!&lt;&gt;0,#REF!&lt;&gt;0,E29&lt;&gt;0,#REF!&lt;&gt;0),"a","b")</f>
        <v>#REF!</v>
      </c>
      <c r="C29" s="82" t="s">
        <v>93</v>
      </c>
      <c r="D29" s="73" t="s">
        <v>94</v>
      </c>
      <c r="E29" s="75">
        <f>F29+G29</f>
        <v>2000</v>
      </c>
      <c r="F29" s="74">
        <v>2000</v>
      </c>
      <c r="G29" s="74"/>
    </row>
    <row r="30" spans="1:9" ht="89.25" customHeight="1">
      <c r="A30" s="49"/>
      <c r="B30" s="49" t="e">
        <f>IF(OR(#REF!&lt;&gt;0,#REF!&lt;&gt;0,#REF!&lt;&gt;0,#REF!&lt;&gt;0,E30&lt;&gt;0,#REF!&lt;&gt;0),"a","b")</f>
        <v>#REF!</v>
      </c>
      <c r="C30" s="82" t="s">
        <v>95</v>
      </c>
      <c r="D30" s="73" t="s">
        <v>96</v>
      </c>
      <c r="E30" s="83">
        <f>F30+G30</f>
        <v>181450</v>
      </c>
      <c r="F30" s="74">
        <f>F31+F32+F33+F34+F35+F36+F37+F38+F39+F40+F41</f>
        <v>181450</v>
      </c>
      <c r="G30" s="74">
        <f>SUM(G31:G41)</f>
        <v>0</v>
      </c>
      <c r="H30" s="108" t="s">
        <v>663</v>
      </c>
    </row>
    <row r="31" spans="1:9" ht="51">
      <c r="A31" s="49"/>
      <c r="B31" s="49" t="e">
        <f>IF(OR(#REF!&lt;&gt;0,#REF!&lt;&gt;0,#REF!&lt;&gt;0,#REF!&lt;&gt;0,E31&lt;&gt;0,#REF!&lt;&gt;0),"a","b")</f>
        <v>#REF!</v>
      </c>
      <c r="C31" s="84" t="s">
        <v>97</v>
      </c>
      <c r="D31" s="77" t="s">
        <v>98</v>
      </c>
      <c r="E31" s="79">
        <v>5000</v>
      </c>
      <c r="F31" s="78">
        <v>5000</v>
      </c>
      <c r="G31" s="78"/>
      <c r="H31" s="108" t="s">
        <v>668</v>
      </c>
    </row>
    <row r="32" spans="1:9" ht="25.5">
      <c r="A32" s="49"/>
      <c r="B32" s="49" t="e">
        <f>IF(OR(#REF!&lt;&gt;0,#REF!&lt;&gt;0,#REF!&lt;&gt;0,#REF!&lt;&gt;0,E32&lt;&gt;0,#REF!&lt;&gt;0),"a","b")</f>
        <v>#REF!</v>
      </c>
      <c r="C32" s="84" t="s">
        <v>99</v>
      </c>
      <c r="D32" s="77" t="s">
        <v>100</v>
      </c>
      <c r="E32" s="79">
        <f>F32+G32</f>
        <v>7050</v>
      </c>
      <c r="F32" s="78">
        <v>7050</v>
      </c>
      <c r="G32" s="78"/>
      <c r="H32" s="108" t="s">
        <v>669</v>
      </c>
    </row>
    <row r="33" spans="1:9" ht="127.5">
      <c r="A33" s="49"/>
      <c r="B33" s="49" t="e">
        <f>IF(OR(#REF!&lt;&gt;0,#REF!&lt;&gt;0,#REF!&lt;&gt;0,#REF!&lt;&gt;0,E33&lt;&gt;0,#REF!&lt;&gt;0),"a","b")</f>
        <v>#REF!</v>
      </c>
      <c r="C33" s="84" t="s">
        <v>101</v>
      </c>
      <c r="D33" s="77" t="s">
        <v>102</v>
      </c>
      <c r="E33" s="79">
        <f>F33+G33</f>
        <v>52450</v>
      </c>
      <c r="F33" s="78">
        <v>52450</v>
      </c>
      <c r="G33" s="78"/>
      <c r="H33" s="108" t="s">
        <v>686</v>
      </c>
    </row>
    <row r="34" spans="1:9" ht="15">
      <c r="A34" s="49"/>
      <c r="B34" s="49" t="e">
        <f>IF(OR(#REF!&lt;&gt;0,#REF!&lt;&gt;0,#REF!&lt;&gt;0,#REF!&lt;&gt;0,E34&lt;&gt;0,#REF!&lt;&gt;0),"a","b")</f>
        <v>#REF!</v>
      </c>
      <c r="C34" s="84" t="s">
        <v>103</v>
      </c>
      <c r="D34" s="77" t="s">
        <v>104</v>
      </c>
      <c r="E34" s="79">
        <f>F34+G34</f>
        <v>2000</v>
      </c>
      <c r="F34" s="78">
        <v>2000</v>
      </c>
      <c r="G34" s="78"/>
      <c r="H34" s="111" t="s">
        <v>666</v>
      </c>
    </row>
    <row r="35" spans="1:9" ht="15">
      <c r="A35" s="49"/>
      <c r="B35" s="49" t="e">
        <f>IF(OR(#REF!&lt;&gt;0,#REF!&lt;&gt;0,#REF!&lt;&gt;0,#REF!&lt;&gt;0,E35&lt;&gt;0,#REF!&lt;&gt;0),"a","b")</f>
        <v>#REF!</v>
      </c>
      <c r="C35" s="84" t="s">
        <v>105</v>
      </c>
      <c r="D35" s="77" t="s">
        <v>106</v>
      </c>
      <c r="E35" s="79">
        <v>5000</v>
      </c>
      <c r="F35" s="78">
        <v>101950</v>
      </c>
      <c r="G35" s="78"/>
    </row>
    <row r="36" spans="1:9" ht="15">
      <c r="A36" s="49"/>
      <c r="B36" s="49" t="e">
        <f>IF(OR(#REF!&lt;&gt;0,#REF!&lt;&gt;0,#REF!&lt;&gt;0,#REF!&lt;&gt;0,E36&lt;&gt;0,#REF!&lt;&gt;0),"a","b")</f>
        <v>#REF!</v>
      </c>
      <c r="C36" s="84" t="s">
        <v>107</v>
      </c>
      <c r="D36" s="77" t="s">
        <v>108</v>
      </c>
      <c r="E36" s="79">
        <f t="shared" ref="E36:E47" si="6">F36+G36</f>
        <v>0</v>
      </c>
      <c r="F36" s="78"/>
      <c r="G36" s="78"/>
    </row>
    <row r="37" spans="1:9" ht="15">
      <c r="A37" s="49"/>
      <c r="B37" s="49" t="e">
        <f>IF(OR(#REF!&lt;&gt;0,#REF!&lt;&gt;0,#REF!&lt;&gt;0,#REF!&lt;&gt;0,E37&lt;&gt;0,#REF!&lt;&gt;0),"a","b")</f>
        <v>#REF!</v>
      </c>
      <c r="C37" s="84" t="s">
        <v>109</v>
      </c>
      <c r="D37" s="77" t="s">
        <v>110</v>
      </c>
      <c r="E37" s="79">
        <f t="shared" si="6"/>
        <v>0</v>
      </c>
      <c r="F37" s="78"/>
      <c r="G37" s="78"/>
    </row>
    <row r="38" spans="1:9" ht="15">
      <c r="A38" s="49"/>
      <c r="B38" s="49" t="e">
        <f>IF(OR(#REF!&lt;&gt;0,#REF!&lt;&gt;0,#REF!&lt;&gt;0,#REF!&lt;&gt;0,E38&lt;&gt;0,#REF!&lt;&gt;0),"a","b")</f>
        <v>#REF!</v>
      </c>
      <c r="C38" s="84" t="s">
        <v>111</v>
      </c>
      <c r="D38" s="77" t="s">
        <v>112</v>
      </c>
      <c r="E38" s="79">
        <f t="shared" si="6"/>
        <v>3000</v>
      </c>
      <c r="F38" s="78">
        <v>3000</v>
      </c>
      <c r="G38" s="78"/>
      <c r="H38" s="108" t="s">
        <v>667</v>
      </c>
    </row>
    <row r="39" spans="1:9" ht="15">
      <c r="A39" s="49"/>
      <c r="B39" s="49" t="e">
        <f>IF(OR(#REF!&lt;&gt;0,#REF!&lt;&gt;0,#REF!&lt;&gt;0,#REF!&lt;&gt;0,E39&lt;&gt;0,#REF!&lt;&gt;0),"a","b")</f>
        <v>#REF!</v>
      </c>
      <c r="C39" s="84" t="s">
        <v>113</v>
      </c>
      <c r="D39" s="77" t="s">
        <v>114</v>
      </c>
      <c r="E39" s="79">
        <f t="shared" si="6"/>
        <v>0</v>
      </c>
      <c r="F39" s="78"/>
      <c r="G39" s="78"/>
    </row>
    <row r="40" spans="1:9" ht="15">
      <c r="A40" s="49"/>
      <c r="B40" s="49" t="e">
        <f>IF(OR(#REF!&lt;&gt;0,#REF!&lt;&gt;0,#REF!&lt;&gt;0,#REF!&lt;&gt;0,E40&lt;&gt;0,#REF!&lt;&gt;0),"a","b")</f>
        <v>#REF!</v>
      </c>
      <c r="C40" s="84" t="s">
        <v>115</v>
      </c>
      <c r="D40" s="77" t="s">
        <v>116</v>
      </c>
      <c r="E40" s="79">
        <f t="shared" si="6"/>
        <v>10000</v>
      </c>
      <c r="F40" s="78">
        <v>10000</v>
      </c>
      <c r="G40" s="78"/>
    </row>
    <row r="41" spans="1:9" ht="38.25">
      <c r="A41" s="49"/>
      <c r="B41" s="49" t="e">
        <f>IF(OR(#REF!&lt;&gt;0,#REF!&lt;&gt;0,#REF!&lt;&gt;0,#REF!&lt;&gt;0,E41&lt;&gt;0,#REF!&lt;&gt;0),"a","b")</f>
        <v>#REF!</v>
      </c>
      <c r="C41" s="84" t="s">
        <v>117</v>
      </c>
      <c r="D41" s="77" t="s">
        <v>118</v>
      </c>
      <c r="E41" s="79">
        <f t="shared" si="6"/>
        <v>0</v>
      </c>
      <c r="F41" s="78"/>
      <c r="G41" s="78"/>
    </row>
    <row r="42" spans="1:9" ht="76.5">
      <c r="A42" s="49"/>
      <c r="B42" s="49" t="e">
        <f>IF(OR(#REF!&lt;&gt;0,#REF!&lt;&gt;0,#REF!&lt;&gt;0,#REF!&lt;&gt;0,E42&lt;&gt;0,#REF!&lt;&gt;0),"a","b")</f>
        <v>#REF!</v>
      </c>
      <c r="C42" s="82" t="s">
        <v>119</v>
      </c>
      <c r="D42" s="73" t="s">
        <v>120</v>
      </c>
      <c r="E42" s="75">
        <f t="shared" si="6"/>
        <v>70000</v>
      </c>
      <c r="F42" s="74">
        <f>SUM(F43:F45)</f>
        <v>70000</v>
      </c>
      <c r="G42" s="74">
        <f>G43+G44+G45</f>
        <v>0</v>
      </c>
      <c r="H42" s="111" t="s">
        <v>687</v>
      </c>
    </row>
    <row r="43" spans="1:9" ht="185.25" customHeight="1">
      <c r="A43" s="49"/>
      <c r="B43" s="49" t="e">
        <f>IF(OR(#REF!&lt;&gt;0,#REF!&lt;&gt;0,#REF!&lt;&gt;0,#REF!&lt;&gt;0,E43&lt;&gt;0,#REF!&lt;&gt;0),"a","b")</f>
        <v>#REF!</v>
      </c>
      <c r="C43" s="84" t="s">
        <v>121</v>
      </c>
      <c r="D43" s="77" t="s">
        <v>122</v>
      </c>
      <c r="E43" s="79">
        <f t="shared" si="6"/>
        <v>60000</v>
      </c>
      <c r="F43" s="78">
        <v>60000</v>
      </c>
      <c r="G43" s="78"/>
      <c r="H43" s="108" t="s">
        <v>688</v>
      </c>
      <c r="I43" s="137"/>
    </row>
    <row r="44" spans="1:9" ht="15">
      <c r="A44" s="49"/>
      <c r="B44" s="49" t="e">
        <f>IF(OR(#REF!&lt;&gt;0,#REF!&lt;&gt;0,#REF!&lt;&gt;0,#REF!&lt;&gt;0,E44&lt;&gt;0,#REF!&lt;&gt;0),"a","b")</f>
        <v>#REF!</v>
      </c>
      <c r="C44" s="84" t="s">
        <v>123</v>
      </c>
      <c r="D44" s="77" t="s">
        <v>124</v>
      </c>
      <c r="E44" s="79">
        <f t="shared" si="6"/>
        <v>10000</v>
      </c>
      <c r="F44" s="78">
        <v>10000</v>
      </c>
      <c r="G44" s="78"/>
    </row>
    <row r="45" spans="1:9" ht="25.5">
      <c r="A45" s="49"/>
      <c r="B45" s="49" t="e">
        <f>IF(OR(#REF!&lt;&gt;0,#REF!&lt;&gt;0,#REF!&lt;&gt;0,#REF!&lt;&gt;0,E45&lt;&gt;0,#REF!&lt;&gt;0),"a","b")</f>
        <v>#REF!</v>
      </c>
      <c r="C45" s="84" t="s">
        <v>125</v>
      </c>
      <c r="D45" s="77" t="s">
        <v>126</v>
      </c>
      <c r="E45" s="79">
        <f t="shared" si="6"/>
        <v>0</v>
      </c>
      <c r="F45" s="78"/>
      <c r="G45" s="78"/>
    </row>
    <row r="46" spans="1:9" ht="25.5">
      <c r="A46" s="49"/>
      <c r="B46" s="49" t="e">
        <f>IF(OR(#REF!&lt;&gt;0,#REF!&lt;&gt;0,#REF!&lt;&gt;0,#REF!&lt;&gt;0,E46&lt;&gt;0,#REF!&lt;&gt;0),"a","b")</f>
        <v>#REF!</v>
      </c>
      <c r="C46" s="82" t="s">
        <v>127</v>
      </c>
      <c r="D46" s="73" t="s">
        <v>128</v>
      </c>
      <c r="E46" s="75">
        <f t="shared" si="6"/>
        <v>20000</v>
      </c>
      <c r="F46" s="74">
        <v>20000</v>
      </c>
      <c r="G46" s="74"/>
    </row>
    <row r="47" spans="1:9" ht="25.5">
      <c r="A47" s="49"/>
      <c r="B47" s="49" t="e">
        <f>IF(OR(#REF!&lt;&gt;0,#REF!&lt;&gt;0,#REF!&lt;&gt;0,#REF!&lt;&gt;0,E47&lt;&gt;0,#REF!&lt;&gt;0),"a","b")</f>
        <v>#REF!</v>
      </c>
      <c r="C47" s="82" t="s">
        <v>129</v>
      </c>
      <c r="D47" s="73" t="s">
        <v>130</v>
      </c>
      <c r="E47" s="75">
        <f t="shared" si="6"/>
        <v>0</v>
      </c>
      <c r="F47" s="74"/>
      <c r="G47" s="74"/>
    </row>
    <row r="48" spans="1:9" ht="25.5">
      <c r="A48" s="49"/>
      <c r="B48" s="49" t="e">
        <f>IF(OR(#REF!&lt;&gt;0,#REF!&lt;&gt;0,#REF!&lt;&gt;0,#REF!&lt;&gt;0,E48&lt;&gt;0,#REF!&lt;&gt;0),"a","b")</f>
        <v>#REF!</v>
      </c>
      <c r="C48" s="82" t="s">
        <v>131</v>
      </c>
      <c r="D48" s="73" t="s">
        <v>132</v>
      </c>
      <c r="E48" s="75">
        <v>10000</v>
      </c>
      <c r="F48" s="74">
        <v>10000</v>
      </c>
      <c r="G48" s="74"/>
    </row>
    <row r="49" spans="1:8" ht="38.25">
      <c r="A49" s="49"/>
      <c r="B49" s="49" t="e">
        <f>IF(OR(#REF!&lt;&gt;0,#REF!&lt;&gt;0,#REF!&lt;&gt;0,#REF!&lt;&gt;0,E49&lt;&gt;0,#REF!&lt;&gt;0),"a","b")</f>
        <v>#REF!</v>
      </c>
      <c r="C49" s="82" t="s">
        <v>133</v>
      </c>
      <c r="D49" s="73" t="s">
        <v>134</v>
      </c>
      <c r="E49" s="75">
        <f>F49+G49</f>
        <v>0</v>
      </c>
      <c r="F49" s="74"/>
      <c r="G49" s="74"/>
    </row>
    <row r="50" spans="1:8" ht="15">
      <c r="A50" s="49"/>
      <c r="B50" s="49" t="e">
        <f>IF(OR(#REF!&lt;&gt;0,#REF!&lt;&gt;0,#REF!&lt;&gt;0,#REF!&lt;&gt;0,E50&lt;&gt;0,#REF!&lt;&gt;0),"a","b")</f>
        <v>#REF!</v>
      </c>
      <c r="C50" s="82" t="s">
        <v>135</v>
      </c>
      <c r="D50" s="73" t="s">
        <v>136</v>
      </c>
      <c r="E50" s="75">
        <f>F50+G50</f>
        <v>40000</v>
      </c>
      <c r="F50" s="74">
        <v>40000</v>
      </c>
      <c r="G50" s="74"/>
    </row>
    <row r="51" spans="1:8" ht="15">
      <c r="A51" s="49"/>
      <c r="B51" s="49" t="e">
        <f>IF(OR(#REF!&lt;&gt;0,#REF!&lt;&gt;0,#REF!&lt;&gt;0,#REF!&lt;&gt;0,E51&lt;&gt;0,#REF!&lt;&gt;0),"a","b")</f>
        <v>#REF!</v>
      </c>
      <c r="C51" s="82" t="s">
        <v>137</v>
      </c>
      <c r="D51" s="73" t="s">
        <v>138</v>
      </c>
      <c r="E51" s="75">
        <f>F51+G51</f>
        <v>9000</v>
      </c>
      <c r="F51" s="74">
        <v>9000</v>
      </c>
      <c r="G51" s="74"/>
    </row>
    <row r="52" spans="1:8" ht="15">
      <c r="A52" s="49"/>
      <c r="B52" s="49" t="e">
        <f>IF(OR(#REF!&lt;&gt;0,#REF!&lt;&gt;0,#REF!&lt;&gt;0,#REF!&lt;&gt;0,E52&lt;&gt;0,#REF!&lt;&gt;0),"a","b")</f>
        <v>#REF!</v>
      </c>
      <c r="C52" s="82" t="s">
        <v>139</v>
      </c>
      <c r="D52" s="73" t="s">
        <v>140</v>
      </c>
      <c r="E52" s="75">
        <f>F52+G52</f>
        <v>40000</v>
      </c>
      <c r="F52" s="74">
        <f>F53+F54+F55+F56+F57+F58+F59</f>
        <v>40000</v>
      </c>
      <c r="G52" s="74">
        <f>SUM(G53:G59)</f>
        <v>0</v>
      </c>
    </row>
    <row r="53" spans="1:8" ht="15">
      <c r="A53" s="49"/>
      <c r="B53" s="49" t="e">
        <f>IF(OR(#REF!&lt;&gt;0,#REF!&lt;&gt;0,#REF!&lt;&gt;0,#REF!&lt;&gt;0,E53&lt;&gt;0,#REF!&lt;&gt;0),"a","b")</f>
        <v>#REF!</v>
      </c>
      <c r="C53" s="84" t="s">
        <v>141</v>
      </c>
      <c r="D53" s="77" t="s">
        <v>142</v>
      </c>
      <c r="E53" s="79">
        <f t="shared" ref="E53:E61" si="7">F53+G53</f>
        <v>9800</v>
      </c>
      <c r="F53" s="78">
        <v>9800</v>
      </c>
      <c r="G53" s="78"/>
    </row>
    <row r="54" spans="1:8" ht="15">
      <c r="A54" s="49"/>
      <c r="B54" s="49" t="e">
        <f>IF(OR(#REF!&lt;&gt;0,#REF!&lt;&gt;0,#REF!&lt;&gt;0,#REF!&lt;&gt;0,E54&lt;&gt;0,#REF!&lt;&gt;0),"a","b")</f>
        <v>#REF!</v>
      </c>
      <c r="C54" s="84" t="s">
        <v>143</v>
      </c>
      <c r="D54" s="77" t="s">
        <v>144</v>
      </c>
      <c r="E54" s="79">
        <f t="shared" si="7"/>
        <v>2600</v>
      </c>
      <c r="F54" s="78">
        <v>2600</v>
      </c>
      <c r="G54" s="78"/>
    </row>
    <row r="55" spans="1:8" ht="15">
      <c r="A55" s="49"/>
      <c r="B55" s="49" t="e">
        <f>IF(OR(#REF!&lt;&gt;0,#REF!&lt;&gt;0,#REF!&lt;&gt;0,#REF!&lt;&gt;0,E55&lt;&gt;0,#REF!&lt;&gt;0),"a","b")</f>
        <v>#REF!</v>
      </c>
      <c r="C55" s="84" t="s">
        <v>145</v>
      </c>
      <c r="D55" s="77" t="s">
        <v>146</v>
      </c>
      <c r="E55" s="79">
        <f t="shared" si="7"/>
        <v>12000</v>
      </c>
      <c r="F55" s="78">
        <v>12000</v>
      </c>
      <c r="G55" s="78"/>
    </row>
    <row r="56" spans="1:8" ht="15">
      <c r="A56" s="49"/>
      <c r="B56" s="49" t="e">
        <f>IF(OR(#REF!&lt;&gt;0,#REF!&lt;&gt;0,#REF!&lt;&gt;0,#REF!&lt;&gt;0,E56&lt;&gt;0,#REF!&lt;&gt;0),"a","b")</f>
        <v>#REF!</v>
      </c>
      <c r="C56" s="84" t="s">
        <v>147</v>
      </c>
      <c r="D56" s="77" t="s">
        <v>148</v>
      </c>
      <c r="E56" s="79">
        <f t="shared" si="7"/>
        <v>0</v>
      </c>
      <c r="F56" s="78"/>
      <c r="G56" s="78"/>
    </row>
    <row r="57" spans="1:8" ht="38.25">
      <c r="A57" s="49"/>
      <c r="B57" s="49" t="e">
        <f>IF(OR(#REF!&lt;&gt;0,#REF!&lt;&gt;0,#REF!&lt;&gt;0,#REF!&lt;&gt;0,E57&lt;&gt;0,#REF!&lt;&gt;0),"a","b")</f>
        <v>#REF!</v>
      </c>
      <c r="C57" s="84" t="s">
        <v>149</v>
      </c>
      <c r="D57" s="77" t="s">
        <v>150</v>
      </c>
      <c r="E57" s="79">
        <f t="shared" si="7"/>
        <v>0</v>
      </c>
      <c r="F57" s="78"/>
      <c r="G57" s="78"/>
    </row>
    <row r="58" spans="1:8" ht="89.25">
      <c r="A58" s="49"/>
      <c r="B58" s="49" t="e">
        <f>IF(OR(#REF!&lt;&gt;0,#REF!&lt;&gt;0,#REF!&lt;&gt;0,#REF!&lt;&gt;0,E58&lt;&gt;0,#REF!&lt;&gt;0),"a","b")</f>
        <v>#REF!</v>
      </c>
      <c r="C58" s="84" t="s">
        <v>151</v>
      </c>
      <c r="D58" s="77" t="s">
        <v>152</v>
      </c>
      <c r="E58" s="79">
        <f t="shared" si="7"/>
        <v>15600</v>
      </c>
      <c r="F58" s="78">
        <v>15600</v>
      </c>
      <c r="G58" s="78"/>
      <c r="H58" s="108" t="s">
        <v>676</v>
      </c>
    </row>
    <row r="59" spans="1:8" ht="25.5">
      <c r="A59" s="49"/>
      <c r="B59" s="49" t="e">
        <f>IF(OR(#REF!&lt;&gt;0,#REF!&lt;&gt;0,#REF!&lt;&gt;0,#REF!&lt;&gt;0,E59&lt;&gt;0,#REF!&lt;&gt;0),"a","b")</f>
        <v>#REF!</v>
      </c>
      <c r="C59" s="84" t="s">
        <v>153</v>
      </c>
      <c r="D59" s="77" t="s">
        <v>154</v>
      </c>
      <c r="E59" s="79">
        <f t="shared" si="7"/>
        <v>0</v>
      </c>
      <c r="F59" s="78"/>
      <c r="G59" s="78"/>
    </row>
    <row r="60" spans="1:8" ht="25.5">
      <c r="A60" s="49"/>
      <c r="B60" s="49" t="e">
        <f>IF(OR(#REF!&lt;&gt;0,#REF!&lt;&gt;0,#REF!&lt;&gt;0,#REF!&lt;&gt;0,E60&lt;&gt;0,#REF!&lt;&gt;0),"a","b")</f>
        <v>#REF!</v>
      </c>
      <c r="C60" s="82" t="s">
        <v>155</v>
      </c>
      <c r="D60" s="73" t="s">
        <v>156</v>
      </c>
      <c r="E60" s="75">
        <f t="shared" si="7"/>
        <v>0</v>
      </c>
      <c r="F60" s="74"/>
      <c r="G60" s="74"/>
    </row>
    <row r="61" spans="1:8" ht="15">
      <c r="A61" s="49"/>
      <c r="B61" s="49" t="e">
        <f>IF(OR(#REF!&lt;&gt;0,#REF!&lt;&gt;0,#REF!&lt;&gt;0,#REF!&lt;&gt;0,E61&lt;&gt;0,#REF!&lt;&gt;0),"a","b")</f>
        <v>#REF!</v>
      </c>
      <c r="C61" s="82" t="s">
        <v>157</v>
      </c>
      <c r="D61" s="73" t="s">
        <v>158</v>
      </c>
      <c r="E61" s="75">
        <f t="shared" si="7"/>
        <v>0</v>
      </c>
      <c r="F61" s="74"/>
      <c r="G61" s="74"/>
    </row>
    <row r="62" spans="1:8" ht="15">
      <c r="A62" s="49"/>
      <c r="B62" s="49" t="e">
        <f>IF(OR(#REF!&lt;&gt;0,#REF!&lt;&gt;0,#REF!&lt;&gt;0,#REF!&lt;&gt;0,E62&lt;&gt;0,#REF!&lt;&gt;0),"a","b")</f>
        <v>#REF!</v>
      </c>
      <c r="C62" s="81" t="s">
        <v>159</v>
      </c>
      <c r="D62" s="69" t="s">
        <v>160</v>
      </c>
      <c r="E62" s="71">
        <v>15000</v>
      </c>
      <c r="F62" s="70">
        <v>15000</v>
      </c>
      <c r="G62" s="70"/>
    </row>
    <row r="63" spans="1:8" ht="15">
      <c r="A63" s="49"/>
      <c r="B63" s="49" t="e">
        <f>IF(OR(#REF!&lt;&gt;0,#REF!&lt;&gt;0,#REF!&lt;&gt;0,#REF!&lt;&gt;0,E63&lt;&gt;0,#REF!&lt;&gt;0),"a","b")</f>
        <v>#REF!</v>
      </c>
      <c r="C63" s="81" t="s">
        <v>161</v>
      </c>
      <c r="D63" s="69" t="s">
        <v>162</v>
      </c>
      <c r="E63" s="71">
        <f t="shared" ref="E63:E78" si="8">F63+G63</f>
        <v>0</v>
      </c>
      <c r="F63" s="70"/>
      <c r="G63" s="70"/>
    </row>
    <row r="64" spans="1:8" ht="15">
      <c r="A64" s="49"/>
      <c r="B64" s="49" t="e">
        <f>IF(OR(#REF!&lt;&gt;0,#REF!&lt;&gt;0,#REF!&lt;&gt;0,#REF!&lt;&gt;0,E64&lt;&gt;0,#REF!&lt;&gt;0),"a","b")</f>
        <v>#REF!</v>
      </c>
      <c r="C64" s="81" t="s">
        <v>163</v>
      </c>
      <c r="D64" s="69" t="s">
        <v>164</v>
      </c>
      <c r="E64" s="71">
        <f t="shared" si="8"/>
        <v>0</v>
      </c>
      <c r="F64" s="70"/>
      <c r="G64" s="70"/>
    </row>
    <row r="65" spans="1:8" ht="25.5">
      <c r="A65" s="49"/>
      <c r="B65" s="49" t="e">
        <f>IF(OR(#REF!&lt;&gt;0,#REF!&lt;&gt;0,#REF!&lt;&gt;0,#REF!&lt;&gt;0,E65&lt;&gt;0,#REF!&lt;&gt;0),"a","b")</f>
        <v>#REF!</v>
      </c>
      <c r="C65" s="81" t="s">
        <v>165</v>
      </c>
      <c r="D65" s="69" t="s">
        <v>166</v>
      </c>
      <c r="E65" s="71">
        <f t="shared" si="8"/>
        <v>10000</v>
      </c>
      <c r="F65" s="70">
        <v>10000</v>
      </c>
      <c r="G65" s="70"/>
    </row>
    <row r="66" spans="1:8" ht="25.5">
      <c r="A66" s="49"/>
      <c r="B66" s="49" t="e">
        <f>IF(OR(#REF!&lt;&gt;0,#REF!&lt;&gt;0,#REF!&lt;&gt;0,#REF!&lt;&gt;0,E66&lt;&gt;0,#REF!&lt;&gt;0),"a","b")</f>
        <v>#REF!</v>
      </c>
      <c r="C66" s="81" t="s">
        <v>167</v>
      </c>
      <c r="D66" s="69" t="s">
        <v>168</v>
      </c>
      <c r="E66" s="71">
        <f t="shared" si="8"/>
        <v>117000</v>
      </c>
      <c r="F66" s="70">
        <f>F67+F68+F69+F70+F71+F72</f>
        <v>117000</v>
      </c>
      <c r="G66" s="70">
        <f>SUM(G67:G72)</f>
        <v>0</v>
      </c>
    </row>
    <row r="67" spans="1:8" ht="15">
      <c r="A67" s="49"/>
      <c r="B67" s="49" t="e">
        <f>IF(OR(#REF!&lt;&gt;0,#REF!&lt;&gt;0,#REF!&lt;&gt;0,#REF!&lt;&gt;0,E67&lt;&gt;0,#REF!&lt;&gt;0),"a","b")</f>
        <v>#REF!</v>
      </c>
      <c r="C67" s="82" t="s">
        <v>169</v>
      </c>
      <c r="D67" s="73" t="s">
        <v>170</v>
      </c>
      <c r="E67" s="75">
        <f t="shared" si="8"/>
        <v>100000</v>
      </c>
      <c r="F67" s="74">
        <v>100000</v>
      </c>
      <c r="G67" s="74"/>
      <c r="H67" s="108" t="s">
        <v>681</v>
      </c>
    </row>
    <row r="68" spans="1:8" ht="15">
      <c r="A68" s="49"/>
      <c r="B68" s="49" t="e">
        <f>IF(OR(#REF!&lt;&gt;0,#REF!&lt;&gt;0,#REF!&lt;&gt;0,#REF!&lt;&gt;0,E68&lt;&gt;0,#REF!&lt;&gt;0),"a","b")</f>
        <v>#REF!</v>
      </c>
      <c r="C68" s="82" t="s">
        <v>171</v>
      </c>
      <c r="D68" s="73" t="s">
        <v>172</v>
      </c>
      <c r="E68" s="75">
        <f t="shared" si="8"/>
        <v>7000</v>
      </c>
      <c r="F68" s="74">
        <v>7000</v>
      </c>
      <c r="G68" s="74"/>
      <c r="H68" s="108" t="s">
        <v>680</v>
      </c>
    </row>
    <row r="69" spans="1:8" ht="51">
      <c r="A69" s="49"/>
      <c r="B69" s="49" t="e">
        <f>IF(OR(#REF!&lt;&gt;0,#REF!&lt;&gt;0,#REF!&lt;&gt;0,#REF!&lt;&gt;0,E69&lt;&gt;0,#REF!&lt;&gt;0),"a","b")</f>
        <v>#REF!</v>
      </c>
      <c r="C69" s="82" t="s">
        <v>173</v>
      </c>
      <c r="D69" s="73" t="s">
        <v>174</v>
      </c>
      <c r="E69" s="75">
        <f t="shared" si="8"/>
        <v>10000</v>
      </c>
      <c r="F69" s="74">
        <v>10000</v>
      </c>
      <c r="G69" s="74"/>
      <c r="H69" s="108" t="s">
        <v>682</v>
      </c>
    </row>
    <row r="70" spans="1:8" ht="25.5">
      <c r="A70" s="49"/>
      <c r="B70" s="49" t="e">
        <f>IF(OR(#REF!&lt;&gt;0,#REF!&lt;&gt;0,#REF!&lt;&gt;0,#REF!&lt;&gt;0,E70&lt;&gt;0,#REF!&lt;&gt;0),"a","b")</f>
        <v>#REF!</v>
      </c>
      <c r="C70" s="82" t="s">
        <v>175</v>
      </c>
      <c r="D70" s="73" t="s">
        <v>176</v>
      </c>
      <c r="E70" s="75">
        <f t="shared" si="8"/>
        <v>0</v>
      </c>
      <c r="F70" s="74"/>
      <c r="G70" s="74"/>
    </row>
    <row r="71" spans="1:8" ht="25.5">
      <c r="A71" s="49"/>
      <c r="B71" s="49" t="e">
        <f>IF(OR(#REF!&lt;&gt;0,#REF!&lt;&gt;0,#REF!&lt;&gt;0,#REF!&lt;&gt;0,E71&lt;&gt;0,#REF!&lt;&gt;0),"a","b")</f>
        <v>#REF!</v>
      </c>
      <c r="C71" s="82" t="s">
        <v>177</v>
      </c>
      <c r="D71" s="73" t="s">
        <v>178</v>
      </c>
      <c r="E71" s="75">
        <f t="shared" si="8"/>
        <v>0</v>
      </c>
      <c r="F71" s="74"/>
      <c r="G71" s="74"/>
    </row>
    <row r="72" spans="1:8" ht="38.25">
      <c r="A72" s="49"/>
      <c r="B72" s="49" t="e">
        <f>IF(OR(#REF!&lt;&gt;0,#REF!&lt;&gt;0,#REF!&lt;&gt;0,#REF!&lt;&gt;0,E72&lt;&gt;0,#REF!&lt;&gt;0),"a","b")</f>
        <v>#REF!</v>
      </c>
      <c r="C72" s="82" t="s">
        <v>179</v>
      </c>
      <c r="D72" s="73" t="s">
        <v>180</v>
      </c>
      <c r="E72" s="75">
        <f t="shared" si="8"/>
        <v>0</v>
      </c>
      <c r="F72" s="74"/>
      <c r="G72" s="74"/>
    </row>
    <row r="73" spans="1:8" ht="25.5">
      <c r="A73" s="49"/>
      <c r="B73" s="49" t="e">
        <f>IF(OR(#REF!&lt;&gt;0,#REF!&lt;&gt;0,#REF!&lt;&gt;0,#REF!&lt;&gt;0,E73&lt;&gt;0,#REF!&lt;&gt;0),"a","b")</f>
        <v>#REF!</v>
      </c>
      <c r="C73" s="81" t="s">
        <v>181</v>
      </c>
      <c r="D73" s="69" t="s">
        <v>182</v>
      </c>
      <c r="E73" s="71">
        <f t="shared" si="8"/>
        <v>0</v>
      </c>
      <c r="F73" s="70">
        <v>0</v>
      </c>
      <c r="G73" s="70">
        <v>0</v>
      </c>
    </row>
    <row r="74" spans="1:8" ht="15">
      <c r="A74" s="49"/>
      <c r="B74" s="49" t="e">
        <f>IF(OR(#REF!&lt;&gt;0,#REF!&lt;&gt;0,#REF!&lt;&gt;0,#REF!&lt;&gt;0,E74&lt;&gt;0,#REF!&lt;&gt;0),"a","b")</f>
        <v>#REF!</v>
      </c>
      <c r="C74" s="81" t="s">
        <v>183</v>
      </c>
      <c r="D74" s="69" t="s">
        <v>184</v>
      </c>
      <c r="E74" s="71">
        <f t="shared" si="8"/>
        <v>147600</v>
      </c>
      <c r="F74" s="70">
        <f>SUM(F75:F89)</f>
        <v>147600</v>
      </c>
      <c r="G74" s="70">
        <f>SUM(G75:G88)</f>
        <v>0</v>
      </c>
    </row>
    <row r="75" spans="1:8" ht="15">
      <c r="A75" s="49"/>
      <c r="B75" s="49" t="e">
        <f>IF(OR(#REF!&lt;&gt;0,#REF!&lt;&gt;0,#REF!&lt;&gt;0,#REF!&lt;&gt;0,E75&lt;&gt;0,#REF!&lt;&gt;0),"a","b")</f>
        <v>#REF!</v>
      </c>
      <c r="C75" s="82" t="s">
        <v>185</v>
      </c>
      <c r="D75" s="73" t="s">
        <v>186</v>
      </c>
      <c r="E75" s="75">
        <f t="shared" si="8"/>
        <v>0</v>
      </c>
      <c r="F75" s="74"/>
      <c r="G75" s="74"/>
    </row>
    <row r="76" spans="1:8" ht="25.5">
      <c r="A76" s="49"/>
      <c r="B76" s="49" t="e">
        <f>IF(OR(#REF!&lt;&gt;0,#REF!&lt;&gt;0,#REF!&lt;&gt;0,#REF!&lt;&gt;0,E76&lt;&gt;0,#REF!&lt;&gt;0),"a","b")</f>
        <v>#REF!</v>
      </c>
      <c r="C76" s="82" t="s">
        <v>187</v>
      </c>
      <c r="D76" s="73" t="s">
        <v>188</v>
      </c>
      <c r="E76" s="75">
        <f t="shared" si="8"/>
        <v>0</v>
      </c>
      <c r="F76" s="74"/>
      <c r="G76" s="74"/>
    </row>
    <row r="77" spans="1:8" ht="15">
      <c r="A77" s="49"/>
      <c r="B77" s="49" t="e">
        <f>IF(OR(#REF!&lt;&gt;0,#REF!&lt;&gt;0,#REF!&lt;&gt;0,#REF!&lt;&gt;0,E77&lt;&gt;0,#REF!&lt;&gt;0),"a","b")</f>
        <v>#REF!</v>
      </c>
      <c r="C77" s="82" t="s">
        <v>189</v>
      </c>
      <c r="D77" s="73" t="s">
        <v>190</v>
      </c>
      <c r="E77" s="75">
        <f t="shared" si="8"/>
        <v>0</v>
      </c>
      <c r="F77" s="74"/>
      <c r="G77" s="74"/>
    </row>
    <row r="78" spans="1:8" ht="38.25">
      <c r="A78" s="49"/>
      <c r="B78" s="49" t="e">
        <f>IF(OR(#REF!&lt;&gt;0,#REF!&lt;&gt;0,#REF!&lt;&gt;0,#REF!&lt;&gt;0,E78&lt;&gt;0,#REF!&lt;&gt;0),"a","b")</f>
        <v>#REF!</v>
      </c>
      <c r="C78" s="82" t="s">
        <v>191</v>
      </c>
      <c r="D78" s="73" t="s">
        <v>192</v>
      </c>
      <c r="E78" s="75">
        <f t="shared" si="8"/>
        <v>0</v>
      </c>
      <c r="F78" s="74"/>
      <c r="G78" s="74"/>
    </row>
    <row r="79" spans="1:8" ht="15">
      <c r="A79" s="49"/>
      <c r="B79" s="49" t="e">
        <f>IF(OR(#REF!&lt;&gt;0,#REF!&lt;&gt;0,#REF!&lt;&gt;0,#REF!&lt;&gt;0,E79&lt;&gt;0,#REF!&lt;&gt;0),"a","b")</f>
        <v>#REF!</v>
      </c>
      <c r="C79" s="82" t="s">
        <v>193</v>
      </c>
      <c r="D79" s="73" t="s">
        <v>194</v>
      </c>
      <c r="E79" s="75">
        <v>20000</v>
      </c>
      <c r="F79" s="74">
        <v>5000</v>
      </c>
      <c r="G79" s="74"/>
    </row>
    <row r="80" spans="1:8" ht="38.25">
      <c r="A80" s="49"/>
      <c r="B80" s="49" t="e">
        <f>IF(OR(#REF!&lt;&gt;0,#REF!&lt;&gt;0,#REF!&lt;&gt;0,#REF!&lt;&gt;0,E80&lt;&gt;0,#REF!&lt;&gt;0),"a","b")</f>
        <v>#REF!</v>
      </c>
      <c r="C80" s="82" t="s">
        <v>195</v>
      </c>
      <c r="D80" s="73" t="s">
        <v>196</v>
      </c>
      <c r="E80" s="75">
        <f t="shared" ref="E80:E111" si="9">F80+G80</f>
        <v>4000</v>
      </c>
      <c r="F80" s="74">
        <v>4000</v>
      </c>
      <c r="G80" s="74"/>
    </row>
    <row r="81" spans="1:8" ht="25.5">
      <c r="A81" s="49"/>
      <c r="B81" s="49" t="e">
        <f>IF(OR(#REF!&lt;&gt;0,#REF!&lt;&gt;0,#REF!&lt;&gt;0,#REF!&lt;&gt;0,E81&lt;&gt;0,#REF!&lt;&gt;0),"a","b")</f>
        <v>#REF!</v>
      </c>
      <c r="C81" s="82" t="s">
        <v>197</v>
      </c>
      <c r="D81" s="73" t="s">
        <v>198</v>
      </c>
      <c r="E81" s="75">
        <f t="shared" si="9"/>
        <v>0</v>
      </c>
      <c r="F81" s="74"/>
      <c r="G81" s="74"/>
    </row>
    <row r="82" spans="1:8" ht="15">
      <c r="A82" s="49"/>
      <c r="B82" s="49" t="e">
        <f>IF(OR(#REF!&lt;&gt;0,#REF!&lt;&gt;0,#REF!&lt;&gt;0,#REF!&lt;&gt;0,E82&lt;&gt;0,#REF!&lt;&gt;0),"a","b")</f>
        <v>#REF!</v>
      </c>
      <c r="C82" s="82" t="s">
        <v>199</v>
      </c>
      <c r="D82" s="73" t="s">
        <v>200</v>
      </c>
      <c r="E82" s="75">
        <f t="shared" si="9"/>
        <v>0</v>
      </c>
      <c r="F82" s="74"/>
      <c r="G82" s="74"/>
    </row>
    <row r="83" spans="1:8" ht="15">
      <c r="A83" s="49"/>
      <c r="B83" s="49" t="e">
        <f>IF(OR(#REF!&lt;&gt;0,#REF!&lt;&gt;0,#REF!&lt;&gt;0,#REF!&lt;&gt;0,E83&lt;&gt;0,#REF!&lt;&gt;0),"a","b")</f>
        <v>#REF!</v>
      </c>
      <c r="C83" s="82" t="s">
        <v>201</v>
      </c>
      <c r="D83" s="73" t="s">
        <v>202</v>
      </c>
      <c r="E83" s="75">
        <f t="shared" si="9"/>
        <v>0</v>
      </c>
      <c r="F83" s="74"/>
      <c r="G83" s="74"/>
    </row>
    <row r="84" spans="1:8" ht="51">
      <c r="A84" s="49"/>
      <c r="B84" s="49" t="e">
        <f>IF(OR(#REF!&lt;&gt;0,#REF!&lt;&gt;0,#REF!&lt;&gt;0,#REF!&lt;&gt;0,E84&lt;&gt;0,#REF!&lt;&gt;0),"a","b")</f>
        <v>#REF!</v>
      </c>
      <c r="C84" s="82" t="s">
        <v>203</v>
      </c>
      <c r="D84" s="73" t="s">
        <v>204</v>
      </c>
      <c r="E84" s="75">
        <f t="shared" si="9"/>
        <v>124000</v>
      </c>
      <c r="F84" s="74">
        <v>124000</v>
      </c>
      <c r="G84" s="74"/>
      <c r="H84" s="108" t="s">
        <v>683</v>
      </c>
    </row>
    <row r="85" spans="1:8" ht="15">
      <c r="A85" s="49"/>
      <c r="B85" s="49" t="e">
        <f>IF(OR(#REF!&lt;&gt;0,#REF!&lt;&gt;0,#REF!&lt;&gt;0,#REF!&lt;&gt;0,E85&lt;&gt;0,#REF!&lt;&gt;0),"a","b")</f>
        <v>#REF!</v>
      </c>
      <c r="C85" s="82" t="s">
        <v>205</v>
      </c>
      <c r="D85" s="73" t="s">
        <v>206</v>
      </c>
      <c r="E85" s="75">
        <f t="shared" si="9"/>
        <v>14600</v>
      </c>
      <c r="F85" s="74">
        <v>14600</v>
      </c>
      <c r="G85" s="74"/>
    </row>
    <row r="86" spans="1:8" ht="25.5">
      <c r="A86" s="49"/>
      <c r="B86" s="49" t="e">
        <f>IF(OR(#REF!&lt;&gt;0,#REF!&lt;&gt;0,#REF!&lt;&gt;0,#REF!&lt;&gt;0,E86&lt;&gt;0,#REF!&lt;&gt;0),"a","b")</f>
        <v>#REF!</v>
      </c>
      <c r="C86" s="82" t="s">
        <v>207</v>
      </c>
      <c r="D86" s="73" t="s">
        <v>208</v>
      </c>
      <c r="E86" s="75">
        <f t="shared" si="9"/>
        <v>0</v>
      </c>
      <c r="F86" s="74"/>
      <c r="G86" s="74"/>
    </row>
    <row r="87" spans="1:8" ht="15">
      <c r="A87" s="49"/>
      <c r="B87" s="49" t="e">
        <f>IF(OR(#REF!&lt;&gt;0,#REF!&lt;&gt;0,#REF!&lt;&gt;0,#REF!&lt;&gt;0,E87&lt;&gt;0,#REF!&lt;&gt;0),"a","b")</f>
        <v>#REF!</v>
      </c>
      <c r="C87" s="82" t="s">
        <v>209</v>
      </c>
      <c r="D87" s="73" t="s">
        <v>210</v>
      </c>
      <c r="E87" s="75">
        <f t="shared" si="9"/>
        <v>0</v>
      </c>
      <c r="F87" s="74"/>
      <c r="G87" s="74"/>
    </row>
    <row r="88" spans="1:8" ht="25.5">
      <c r="A88" s="49"/>
      <c r="B88" s="49" t="e">
        <f>IF(OR(#REF!&lt;&gt;0,#REF!&lt;&gt;0,#REF!&lt;&gt;0,#REF!&lt;&gt;0,E88&lt;&gt;0,#REF!&lt;&gt;0),"a","b")</f>
        <v>#REF!</v>
      </c>
      <c r="C88" s="82" t="s">
        <v>211</v>
      </c>
      <c r="D88" s="73" t="s">
        <v>212</v>
      </c>
      <c r="E88" s="75">
        <f t="shared" si="9"/>
        <v>0</v>
      </c>
      <c r="F88" s="74"/>
      <c r="G88" s="74"/>
    </row>
    <row r="89" spans="1:8" ht="15">
      <c r="A89" s="49" t="s">
        <v>52</v>
      </c>
      <c r="B89" s="49" t="e">
        <f>IF(OR(#REF!&lt;&gt;0,#REF!&lt;&gt;0,#REF!&lt;&gt;0,#REF!&lt;&gt;0,E89&lt;&gt;0,#REF!&lt;&gt;0),"a","b")</f>
        <v>#REF!</v>
      </c>
      <c r="C89" s="80" t="s">
        <v>213</v>
      </c>
      <c r="D89" s="65" t="s">
        <v>214</v>
      </c>
      <c r="E89" s="67">
        <f t="shared" si="9"/>
        <v>0</v>
      </c>
      <c r="F89" s="66">
        <v>0</v>
      </c>
      <c r="G89" s="66">
        <v>0</v>
      </c>
    </row>
    <row r="90" spans="1:8" ht="15">
      <c r="A90" s="85" t="s">
        <v>52</v>
      </c>
      <c r="B90" s="49" t="e">
        <f>IF(OR(#REF!&lt;&gt;0,#REF!&lt;&gt;0,#REF!&lt;&gt;0,#REF!&lt;&gt;0,E90&lt;&gt;0,#REF!&lt;&gt;0),"a","b")</f>
        <v>#REF!</v>
      </c>
      <c r="C90" s="80" t="s">
        <v>215</v>
      </c>
      <c r="D90" s="65" t="s">
        <v>216</v>
      </c>
      <c r="E90" s="67">
        <f t="shared" si="9"/>
        <v>0</v>
      </c>
      <c r="F90" s="66">
        <f>F91+F96+F97</f>
        <v>0</v>
      </c>
      <c r="G90" s="66">
        <f>G91+G96+G97</f>
        <v>0</v>
      </c>
    </row>
    <row r="91" spans="1:8" ht="15">
      <c r="A91" s="49"/>
      <c r="B91" s="49" t="e">
        <f>IF(OR(#REF!&lt;&gt;0,#REF!&lt;&gt;0,#REF!&lt;&gt;0,#REF!&lt;&gt;0,E91&lt;&gt;0,#REF!&lt;&gt;0),"a","b")</f>
        <v>#REF!</v>
      </c>
      <c r="C91" s="81" t="s">
        <v>217</v>
      </c>
      <c r="D91" s="69" t="s">
        <v>218</v>
      </c>
      <c r="E91" s="71">
        <f t="shared" si="9"/>
        <v>0</v>
      </c>
      <c r="F91" s="70">
        <f>SUM(F92:F95)</f>
        <v>0</v>
      </c>
      <c r="G91" s="70">
        <f>SUM(G92:G95)</f>
        <v>0</v>
      </c>
    </row>
    <row r="92" spans="1:8" ht="15">
      <c r="A92" s="49"/>
      <c r="B92" s="49" t="e">
        <f>IF(OR(#REF!&lt;&gt;0,#REF!&lt;&gt;0,#REF!&lt;&gt;0,#REF!&lt;&gt;0,E92&lt;&gt;0,#REF!&lt;&gt;0),"a","b")</f>
        <v>#REF!</v>
      </c>
      <c r="C92" s="82" t="s">
        <v>219</v>
      </c>
      <c r="D92" s="73" t="s">
        <v>220</v>
      </c>
      <c r="E92" s="75">
        <f t="shared" si="9"/>
        <v>0</v>
      </c>
      <c r="F92" s="74"/>
      <c r="G92" s="74"/>
    </row>
    <row r="93" spans="1:8" ht="15">
      <c r="A93" s="49"/>
      <c r="B93" s="49" t="e">
        <f>IF(OR(#REF!&lt;&gt;0,#REF!&lt;&gt;0,#REF!&lt;&gt;0,#REF!&lt;&gt;0,E93&lt;&gt;0,#REF!&lt;&gt;0),"a","b")</f>
        <v>#REF!</v>
      </c>
      <c r="C93" s="82" t="s">
        <v>221</v>
      </c>
      <c r="D93" s="73" t="s">
        <v>222</v>
      </c>
      <c r="E93" s="75">
        <f t="shared" si="9"/>
        <v>0</v>
      </c>
      <c r="F93" s="74"/>
      <c r="G93" s="74"/>
    </row>
    <row r="94" spans="1:8" ht="15">
      <c r="A94" s="49"/>
      <c r="B94" s="49" t="e">
        <f>IF(OR(#REF!&lt;&gt;0,#REF!&lt;&gt;0,#REF!&lt;&gt;0,#REF!&lt;&gt;0,E94&lt;&gt;0,#REF!&lt;&gt;0),"a","b")</f>
        <v>#REF!</v>
      </c>
      <c r="C94" s="82" t="s">
        <v>223</v>
      </c>
      <c r="D94" s="73" t="s">
        <v>224</v>
      </c>
      <c r="E94" s="75">
        <f t="shared" si="9"/>
        <v>0</v>
      </c>
      <c r="F94" s="74"/>
      <c r="G94" s="74"/>
    </row>
    <row r="95" spans="1:8" ht="15">
      <c r="A95" s="49"/>
      <c r="B95" s="49" t="e">
        <f>IF(OR(#REF!&lt;&gt;0,#REF!&lt;&gt;0,#REF!&lt;&gt;0,#REF!&lt;&gt;0,E95&lt;&gt;0,#REF!&lt;&gt;0),"a","b")</f>
        <v>#REF!</v>
      </c>
      <c r="C95" s="82" t="s">
        <v>225</v>
      </c>
      <c r="D95" s="73" t="s">
        <v>226</v>
      </c>
      <c r="E95" s="75">
        <f t="shared" si="9"/>
        <v>0</v>
      </c>
      <c r="F95" s="74"/>
      <c r="G95" s="74"/>
    </row>
    <row r="96" spans="1:8" ht="25.5">
      <c r="A96" s="49"/>
      <c r="B96" s="49" t="e">
        <f>IF(OR(#REF!&lt;&gt;0,#REF!&lt;&gt;0,#REF!&lt;&gt;0,#REF!&lt;&gt;0,E96&lt;&gt;0,#REF!&lt;&gt;0),"a","b")</f>
        <v>#REF!</v>
      </c>
      <c r="C96" s="81" t="s">
        <v>227</v>
      </c>
      <c r="D96" s="69" t="s">
        <v>228</v>
      </c>
      <c r="E96" s="71">
        <f t="shared" si="9"/>
        <v>0</v>
      </c>
      <c r="F96" s="70">
        <v>0</v>
      </c>
      <c r="G96" s="70">
        <v>0</v>
      </c>
    </row>
    <row r="97" spans="1:7" ht="25.5">
      <c r="A97" s="49"/>
      <c r="B97" s="49" t="e">
        <f>IF(OR(#REF!&lt;&gt;0,#REF!&lt;&gt;0,#REF!&lt;&gt;0,#REF!&lt;&gt;0,E97&lt;&gt;0,#REF!&lt;&gt;0),"a","b")</f>
        <v>#REF!</v>
      </c>
      <c r="C97" s="81" t="s">
        <v>229</v>
      </c>
      <c r="D97" s="69" t="s">
        <v>230</v>
      </c>
      <c r="E97" s="71">
        <f t="shared" si="9"/>
        <v>0</v>
      </c>
      <c r="F97" s="70">
        <v>0</v>
      </c>
      <c r="G97" s="70">
        <v>0</v>
      </c>
    </row>
    <row r="98" spans="1:7" ht="15">
      <c r="A98" s="85" t="s">
        <v>52</v>
      </c>
      <c r="B98" s="49" t="e">
        <f>IF(OR(#REF!&lt;&gt;0,#REF!&lt;&gt;0,#REF!&lt;&gt;0,#REF!&lt;&gt;0,E98&lt;&gt;0,#REF!&lt;&gt;0),"a","b")</f>
        <v>#REF!</v>
      </c>
      <c r="C98" s="80" t="s">
        <v>231</v>
      </c>
      <c r="D98" s="65" t="s">
        <v>232</v>
      </c>
      <c r="E98" s="87">
        <f t="shared" si="9"/>
        <v>0</v>
      </c>
      <c r="F98" s="86">
        <f>F99+F102+F105</f>
        <v>0</v>
      </c>
      <c r="G98" s="86">
        <f>G99+G102+G105</f>
        <v>0</v>
      </c>
    </row>
    <row r="99" spans="1:7" ht="15">
      <c r="A99" s="85"/>
      <c r="B99" s="49" t="e">
        <f>IF(OR(#REF!&lt;&gt;0,#REF!&lt;&gt;0,#REF!&lt;&gt;0,#REF!&lt;&gt;0,E99&lt;&gt;0,#REF!&lt;&gt;0),"a","b")</f>
        <v>#REF!</v>
      </c>
      <c r="C99" s="81" t="s">
        <v>233</v>
      </c>
      <c r="D99" s="69" t="s">
        <v>234</v>
      </c>
      <c r="E99" s="71">
        <f t="shared" si="9"/>
        <v>0</v>
      </c>
      <c r="F99" s="70">
        <f>SUM(F100:F101)</f>
        <v>0</v>
      </c>
      <c r="G99" s="70">
        <f>SUM(G100:G101)</f>
        <v>0</v>
      </c>
    </row>
    <row r="100" spans="1:7" ht="15">
      <c r="A100" s="85"/>
      <c r="B100" s="49" t="e">
        <f>IF(OR(#REF!&lt;&gt;0,#REF!&lt;&gt;0,#REF!&lt;&gt;0,#REF!&lt;&gt;0,E100&lt;&gt;0,#REF!&lt;&gt;0),"a","b")</f>
        <v>#REF!</v>
      </c>
      <c r="C100" s="82" t="s">
        <v>235</v>
      </c>
      <c r="D100" s="73" t="s">
        <v>236</v>
      </c>
      <c r="E100" s="75">
        <f t="shared" si="9"/>
        <v>0</v>
      </c>
      <c r="F100" s="74"/>
      <c r="G100" s="74"/>
    </row>
    <row r="101" spans="1:7" ht="15">
      <c r="A101" s="85"/>
      <c r="B101" s="49" t="e">
        <f>IF(OR(#REF!&lt;&gt;0,#REF!&lt;&gt;0,#REF!&lt;&gt;0,#REF!&lt;&gt;0,E101&lt;&gt;0,#REF!&lt;&gt;0),"a","b")</f>
        <v>#REF!</v>
      </c>
      <c r="C101" s="82" t="s">
        <v>237</v>
      </c>
      <c r="D101" s="73" t="s">
        <v>238</v>
      </c>
      <c r="E101" s="75">
        <f t="shared" si="9"/>
        <v>0</v>
      </c>
      <c r="F101" s="74"/>
      <c r="G101" s="74"/>
    </row>
    <row r="102" spans="1:7" ht="15">
      <c r="A102" s="85"/>
      <c r="B102" s="49" t="e">
        <f>IF(OR(#REF!&lt;&gt;0,#REF!&lt;&gt;0,#REF!&lt;&gt;0,#REF!&lt;&gt;0,E102&lt;&gt;0,#REF!&lt;&gt;0),"a","b")</f>
        <v>#REF!</v>
      </c>
      <c r="C102" s="81" t="s">
        <v>239</v>
      </c>
      <c r="D102" s="69" t="s">
        <v>240</v>
      </c>
      <c r="E102" s="71">
        <f t="shared" si="9"/>
        <v>0</v>
      </c>
      <c r="F102" s="70">
        <f>SUM(F103:F104)</f>
        <v>0</v>
      </c>
      <c r="G102" s="70">
        <f>SUM(G103:G104)</f>
        <v>0</v>
      </c>
    </row>
    <row r="103" spans="1:7" ht="15">
      <c r="A103" s="85"/>
      <c r="B103" s="49" t="e">
        <f>IF(OR(#REF!&lt;&gt;0,#REF!&lt;&gt;0,#REF!&lt;&gt;0,#REF!&lt;&gt;0,E103&lt;&gt;0,#REF!&lt;&gt;0),"a","b")</f>
        <v>#REF!</v>
      </c>
      <c r="C103" s="82" t="s">
        <v>241</v>
      </c>
      <c r="D103" s="73" t="s">
        <v>242</v>
      </c>
      <c r="E103" s="75">
        <f t="shared" si="9"/>
        <v>0</v>
      </c>
      <c r="F103" s="74"/>
      <c r="G103" s="74"/>
    </row>
    <row r="104" spans="1:7" ht="15">
      <c r="A104" s="85"/>
      <c r="B104" s="49" t="e">
        <f>IF(OR(#REF!&lt;&gt;0,#REF!&lt;&gt;0,#REF!&lt;&gt;0,#REF!&lt;&gt;0,E104&lt;&gt;0,#REF!&lt;&gt;0),"a","b")</f>
        <v>#REF!</v>
      </c>
      <c r="C104" s="82" t="s">
        <v>237</v>
      </c>
      <c r="D104" s="73" t="s">
        <v>243</v>
      </c>
      <c r="E104" s="75">
        <f t="shared" si="9"/>
        <v>0</v>
      </c>
      <c r="F104" s="74"/>
      <c r="G104" s="74"/>
    </row>
    <row r="105" spans="1:7" ht="15">
      <c r="A105" s="85"/>
      <c r="B105" s="49" t="e">
        <f>IF(OR(#REF!&lt;&gt;0,#REF!&lt;&gt;0,#REF!&lt;&gt;0,#REF!&lt;&gt;0,E105&lt;&gt;0,#REF!&lt;&gt;0),"a","b")</f>
        <v>#REF!</v>
      </c>
      <c r="C105" s="81" t="s">
        <v>244</v>
      </c>
      <c r="D105" s="69" t="s">
        <v>245</v>
      </c>
      <c r="E105" s="71">
        <f t="shared" si="9"/>
        <v>0</v>
      </c>
      <c r="F105" s="70">
        <v>0</v>
      </c>
      <c r="G105" s="70">
        <v>0</v>
      </c>
    </row>
    <row r="106" spans="1:7" ht="15">
      <c r="A106" s="85" t="s">
        <v>52</v>
      </c>
      <c r="B106" s="49" t="e">
        <f>IF(OR(#REF!&lt;&gt;0,#REF!&lt;&gt;0,#REF!&lt;&gt;0,#REF!&lt;&gt;0,E106&lt;&gt;0,#REF!&lt;&gt;0),"a","b")</f>
        <v>#REF!</v>
      </c>
      <c r="C106" s="80">
        <v>2.6</v>
      </c>
      <c r="D106" s="65" t="s">
        <v>246</v>
      </c>
      <c r="E106" s="67">
        <f t="shared" si="9"/>
        <v>0</v>
      </c>
      <c r="F106" s="66">
        <f>F107+F110+F113</f>
        <v>0</v>
      </c>
      <c r="G106" s="66">
        <f>G107+G110+G113</f>
        <v>0</v>
      </c>
    </row>
    <row r="107" spans="1:7" ht="15">
      <c r="A107" s="49"/>
      <c r="B107" s="49" t="e">
        <f>IF(OR(#REF!&lt;&gt;0,#REF!&lt;&gt;0,#REF!&lt;&gt;0,#REF!&lt;&gt;0,E107&lt;&gt;0,#REF!&lt;&gt;0),"a","b")</f>
        <v>#REF!</v>
      </c>
      <c r="C107" s="81" t="s">
        <v>247</v>
      </c>
      <c r="D107" s="69" t="s">
        <v>248</v>
      </c>
      <c r="E107" s="71">
        <f t="shared" si="9"/>
        <v>0</v>
      </c>
      <c r="F107" s="70">
        <f>SUM(F108:F109)</f>
        <v>0</v>
      </c>
      <c r="G107" s="70">
        <f>SUM(G108:G109)</f>
        <v>0</v>
      </c>
    </row>
    <row r="108" spans="1:7" ht="15">
      <c r="A108" s="49"/>
      <c r="B108" s="49" t="e">
        <f>IF(OR(#REF!&lt;&gt;0,#REF!&lt;&gt;0,#REF!&lt;&gt;0,#REF!&lt;&gt;0,E108&lt;&gt;0,#REF!&lt;&gt;0),"a","b")</f>
        <v>#REF!</v>
      </c>
      <c r="C108" s="82" t="s">
        <v>249</v>
      </c>
      <c r="D108" s="73" t="s">
        <v>250</v>
      </c>
      <c r="E108" s="75">
        <f t="shared" si="9"/>
        <v>0</v>
      </c>
      <c r="F108" s="74"/>
      <c r="G108" s="74"/>
    </row>
    <row r="109" spans="1:7" ht="15">
      <c r="A109" s="49"/>
      <c r="B109" s="49" t="e">
        <f>IF(OR(#REF!&lt;&gt;0,#REF!&lt;&gt;0,#REF!&lt;&gt;0,#REF!&lt;&gt;0,E109&lt;&gt;0,#REF!&lt;&gt;0),"a","b")</f>
        <v>#REF!</v>
      </c>
      <c r="C109" s="82" t="s">
        <v>251</v>
      </c>
      <c r="D109" s="73" t="s">
        <v>252</v>
      </c>
      <c r="E109" s="75">
        <f t="shared" si="9"/>
        <v>0</v>
      </c>
      <c r="F109" s="74"/>
      <c r="G109" s="74"/>
    </row>
    <row r="110" spans="1:7" ht="15">
      <c r="A110" s="49"/>
      <c r="B110" s="49" t="e">
        <f>IF(OR(#REF!&lt;&gt;0,#REF!&lt;&gt;0,#REF!&lt;&gt;0,#REF!&lt;&gt;0,E110&lt;&gt;0,#REF!&lt;&gt;0),"a","b")</f>
        <v>#REF!</v>
      </c>
      <c r="C110" s="81" t="s">
        <v>253</v>
      </c>
      <c r="D110" s="69" t="s">
        <v>254</v>
      </c>
      <c r="E110" s="71">
        <f t="shared" si="9"/>
        <v>0</v>
      </c>
      <c r="F110" s="70">
        <f>SUM(F111:F112)</f>
        <v>0</v>
      </c>
      <c r="G110" s="70">
        <f>SUM(G111:G112)</f>
        <v>0</v>
      </c>
    </row>
    <row r="111" spans="1:7" ht="15">
      <c r="A111" s="49"/>
      <c r="B111" s="49" t="e">
        <f>IF(OR(#REF!&lt;&gt;0,#REF!&lt;&gt;0,#REF!&lt;&gt;0,#REF!&lt;&gt;0,E111&lt;&gt;0,#REF!&lt;&gt;0),"a","b")</f>
        <v>#REF!</v>
      </c>
      <c r="C111" s="82" t="s">
        <v>255</v>
      </c>
      <c r="D111" s="73" t="s">
        <v>250</v>
      </c>
      <c r="E111" s="75">
        <f t="shared" si="9"/>
        <v>0</v>
      </c>
      <c r="F111" s="74"/>
      <c r="G111" s="74"/>
    </row>
    <row r="112" spans="1:7" ht="15">
      <c r="A112" s="49"/>
      <c r="B112" s="49" t="e">
        <f>IF(OR(#REF!&lt;&gt;0,#REF!&lt;&gt;0,#REF!&lt;&gt;0,#REF!&lt;&gt;0,E112&lt;&gt;0,#REF!&lt;&gt;0),"a","b")</f>
        <v>#REF!</v>
      </c>
      <c r="C112" s="82" t="s">
        <v>256</v>
      </c>
      <c r="D112" s="73" t="s">
        <v>252</v>
      </c>
      <c r="E112" s="75">
        <f t="shared" ref="E112:E143" si="10">F112+G112</f>
        <v>0</v>
      </c>
      <c r="F112" s="74"/>
      <c r="G112" s="74"/>
    </row>
    <row r="113" spans="1:7" ht="15">
      <c r="A113" s="49"/>
      <c r="B113" s="49" t="e">
        <f>IF(OR(#REF!&lt;&gt;0,#REF!&lt;&gt;0,#REF!&lt;&gt;0,#REF!&lt;&gt;0,E113&lt;&gt;0,#REF!&lt;&gt;0),"a","b")</f>
        <v>#REF!</v>
      </c>
      <c r="C113" s="81" t="s">
        <v>257</v>
      </c>
      <c r="D113" s="69" t="s">
        <v>258</v>
      </c>
      <c r="E113" s="71">
        <f t="shared" si="10"/>
        <v>0</v>
      </c>
      <c r="F113" s="70">
        <f>F114+F130</f>
        <v>0</v>
      </c>
      <c r="G113" s="70">
        <f>G114+G130</f>
        <v>0</v>
      </c>
    </row>
    <row r="114" spans="1:7" ht="15">
      <c r="A114" s="49"/>
      <c r="B114" s="49" t="e">
        <f>IF(OR(#REF!&lt;&gt;0,#REF!&lt;&gt;0,#REF!&lt;&gt;0,#REF!&lt;&gt;0,E114&lt;&gt;0,#REF!&lt;&gt;0),"a","b")</f>
        <v>#REF!</v>
      </c>
      <c r="C114" s="82" t="s">
        <v>259</v>
      </c>
      <c r="D114" s="73" t="s">
        <v>250</v>
      </c>
      <c r="E114" s="75">
        <f t="shared" si="10"/>
        <v>0</v>
      </c>
      <c r="F114" s="74">
        <f>F115+F118+F123</f>
        <v>0</v>
      </c>
      <c r="G114" s="74">
        <f>G115+G118+G123</f>
        <v>0</v>
      </c>
    </row>
    <row r="115" spans="1:7" ht="15">
      <c r="A115" s="49"/>
      <c r="B115" s="49" t="e">
        <f>IF(OR(#REF!&lt;&gt;0,#REF!&lt;&gt;0,#REF!&lt;&gt;0,#REF!&lt;&gt;0,E115&lt;&gt;0,#REF!&lt;&gt;0),"a","b")</f>
        <v>#REF!</v>
      </c>
      <c r="C115" s="88" t="s">
        <v>260</v>
      </c>
      <c r="D115" s="89" t="s">
        <v>261</v>
      </c>
      <c r="E115" s="79">
        <f t="shared" si="10"/>
        <v>0</v>
      </c>
      <c r="F115" s="90">
        <f t="shared" ref="F115:G115" si="11">F116+F117</f>
        <v>0</v>
      </c>
      <c r="G115" s="90">
        <f t="shared" si="11"/>
        <v>0</v>
      </c>
    </row>
    <row r="116" spans="1:7" ht="15">
      <c r="A116" s="49"/>
      <c r="B116" s="49" t="e">
        <f>IF(OR(#REF!&lt;&gt;0,#REF!&lt;&gt;0,#REF!&lt;&gt;0,#REF!&lt;&gt;0,E116&lt;&gt;0,#REF!&lt;&gt;0),"a","b")</f>
        <v>#REF!</v>
      </c>
      <c r="C116" s="91" t="s">
        <v>262</v>
      </c>
      <c r="D116" s="92" t="s">
        <v>263</v>
      </c>
      <c r="E116" s="94">
        <f t="shared" si="10"/>
        <v>0</v>
      </c>
      <c r="F116" s="93"/>
      <c r="G116" s="93"/>
    </row>
    <row r="117" spans="1:7" ht="22.5">
      <c r="A117" s="49"/>
      <c r="B117" s="49" t="e">
        <f>IF(OR(#REF!&lt;&gt;0,#REF!&lt;&gt;0,#REF!&lt;&gt;0,#REF!&lt;&gt;0,E117&lt;&gt;0,#REF!&lt;&gt;0),"a","b")</f>
        <v>#REF!</v>
      </c>
      <c r="C117" s="91" t="s">
        <v>264</v>
      </c>
      <c r="D117" s="92" t="s">
        <v>265</v>
      </c>
      <c r="E117" s="94">
        <f t="shared" si="10"/>
        <v>0</v>
      </c>
      <c r="F117" s="93"/>
      <c r="G117" s="93"/>
    </row>
    <row r="118" spans="1:7" ht="25.5">
      <c r="A118" s="49"/>
      <c r="B118" s="49" t="e">
        <f>IF(OR(#REF!&lt;&gt;0,#REF!&lt;&gt;0,#REF!&lt;&gt;0,#REF!&lt;&gt;0,E118&lt;&gt;0,#REF!&lt;&gt;0),"a","b")</f>
        <v>#REF!</v>
      </c>
      <c r="C118" s="88" t="s">
        <v>266</v>
      </c>
      <c r="D118" s="89" t="s">
        <v>267</v>
      </c>
      <c r="E118" s="79">
        <f t="shared" si="10"/>
        <v>0</v>
      </c>
      <c r="F118" s="90">
        <f>F119+F122</f>
        <v>0</v>
      </c>
      <c r="G118" s="90">
        <f>G119+G122</f>
        <v>0</v>
      </c>
    </row>
    <row r="119" spans="1:7" ht="22.5">
      <c r="A119" s="49"/>
      <c r="B119" s="49" t="e">
        <f>IF(OR(#REF!&lt;&gt;0,#REF!&lt;&gt;0,#REF!&lt;&gt;0,#REF!&lt;&gt;0,E119&lt;&gt;0,#REF!&lt;&gt;0),"a","b")</f>
        <v>#REF!</v>
      </c>
      <c r="C119" s="91" t="s">
        <v>268</v>
      </c>
      <c r="D119" s="92" t="s">
        <v>269</v>
      </c>
      <c r="E119" s="94">
        <f t="shared" si="10"/>
        <v>0</v>
      </c>
      <c r="F119" s="93">
        <f>F120+F121</f>
        <v>0</v>
      </c>
      <c r="G119" s="93">
        <f>G120+G121</f>
        <v>0</v>
      </c>
    </row>
    <row r="120" spans="1:7" ht="25.5">
      <c r="A120" s="49"/>
      <c r="B120" s="49" t="e">
        <f>IF(OR(#REF!&lt;&gt;0,#REF!&lt;&gt;0,#REF!&lt;&gt;0,#REF!&lt;&gt;0,E120&lt;&gt;0,#REF!&lt;&gt;0),"a","b")</f>
        <v>#REF!</v>
      </c>
      <c r="C120" s="95" t="s">
        <v>270</v>
      </c>
      <c r="D120" s="96" t="s">
        <v>271</v>
      </c>
      <c r="E120" s="94">
        <f t="shared" si="10"/>
        <v>0</v>
      </c>
      <c r="F120" s="97"/>
      <c r="G120" s="97"/>
    </row>
    <row r="121" spans="1:7" ht="25.5">
      <c r="A121" s="49"/>
      <c r="B121" s="49" t="e">
        <f>IF(OR(#REF!&lt;&gt;0,#REF!&lt;&gt;0,#REF!&lt;&gt;0,#REF!&lt;&gt;0,E121&lt;&gt;0,#REF!&lt;&gt;0),"a","b")</f>
        <v>#REF!</v>
      </c>
      <c r="C121" s="95" t="s">
        <v>272</v>
      </c>
      <c r="D121" s="96" t="s">
        <v>273</v>
      </c>
      <c r="E121" s="94">
        <f t="shared" si="10"/>
        <v>0</v>
      </c>
      <c r="F121" s="97"/>
      <c r="G121" s="97"/>
    </row>
    <row r="122" spans="1:7" ht="22.5">
      <c r="A122" s="49"/>
      <c r="B122" s="49" t="e">
        <f>IF(OR(#REF!&lt;&gt;0,#REF!&lt;&gt;0,#REF!&lt;&gt;0,#REF!&lt;&gt;0,E122&lt;&gt;0,#REF!&lt;&gt;0),"a","b")</f>
        <v>#REF!</v>
      </c>
      <c r="C122" s="91" t="s">
        <v>274</v>
      </c>
      <c r="D122" s="92" t="s">
        <v>275</v>
      </c>
      <c r="E122" s="94">
        <f t="shared" si="10"/>
        <v>0</v>
      </c>
      <c r="F122" s="93">
        <v>0</v>
      </c>
      <c r="G122" s="93">
        <v>0</v>
      </c>
    </row>
    <row r="123" spans="1:7" ht="15">
      <c r="A123" s="49"/>
      <c r="B123" s="49" t="e">
        <f>IF(OR(#REF!&lt;&gt;0,#REF!&lt;&gt;0,#REF!&lt;&gt;0,#REF!&lt;&gt;0,E123&lt;&gt;0,#REF!&lt;&gt;0),"a","b")</f>
        <v>#REF!</v>
      </c>
      <c r="C123" s="88" t="s">
        <v>276</v>
      </c>
      <c r="D123" s="89" t="s">
        <v>277</v>
      </c>
      <c r="E123" s="79">
        <f t="shared" si="10"/>
        <v>0</v>
      </c>
      <c r="F123" s="90">
        <f>F124+F129</f>
        <v>0</v>
      </c>
      <c r="G123" s="90">
        <f>G124+G129</f>
        <v>0</v>
      </c>
    </row>
    <row r="124" spans="1:7" ht="15">
      <c r="A124" s="49"/>
      <c r="B124" s="49" t="e">
        <f>IF(OR(#REF!&lt;&gt;0,#REF!&lt;&gt;0,#REF!&lt;&gt;0,#REF!&lt;&gt;0,E124&lt;&gt;0,#REF!&lt;&gt;0),"a","b")</f>
        <v>#REF!</v>
      </c>
      <c r="C124" s="91" t="s">
        <v>278</v>
      </c>
      <c r="D124" s="92" t="s">
        <v>279</v>
      </c>
      <c r="E124" s="94">
        <f t="shared" si="10"/>
        <v>0</v>
      </c>
      <c r="F124" s="93">
        <f>F125+F126+F127+F128</f>
        <v>0</v>
      </c>
      <c r="G124" s="93">
        <f>G125+G126+G127+G128</f>
        <v>0</v>
      </c>
    </row>
    <row r="125" spans="1:7" ht="25.5">
      <c r="A125" s="49"/>
      <c r="B125" s="49" t="e">
        <f>IF(OR(#REF!&lt;&gt;0,#REF!&lt;&gt;0,#REF!&lt;&gt;0,#REF!&lt;&gt;0,E125&lt;&gt;0,#REF!&lt;&gt;0),"a","b")</f>
        <v>#REF!</v>
      </c>
      <c r="C125" s="95" t="s">
        <v>280</v>
      </c>
      <c r="D125" s="96" t="s">
        <v>281</v>
      </c>
      <c r="E125" s="94">
        <f t="shared" si="10"/>
        <v>0</v>
      </c>
      <c r="F125" s="97"/>
      <c r="G125" s="97"/>
    </row>
    <row r="126" spans="1:7" ht="25.5">
      <c r="A126" s="49"/>
      <c r="B126" s="49" t="e">
        <f>IF(OR(#REF!&lt;&gt;0,#REF!&lt;&gt;0,#REF!&lt;&gt;0,#REF!&lt;&gt;0,E126&lt;&gt;0,#REF!&lt;&gt;0),"a","b")</f>
        <v>#REF!</v>
      </c>
      <c r="C126" s="95" t="s">
        <v>282</v>
      </c>
      <c r="D126" s="96" t="s">
        <v>283</v>
      </c>
      <c r="E126" s="94">
        <f t="shared" si="10"/>
        <v>0</v>
      </c>
      <c r="F126" s="97"/>
      <c r="G126" s="97"/>
    </row>
    <row r="127" spans="1:7" ht="25.5">
      <c r="A127" s="49"/>
      <c r="B127" s="49" t="e">
        <f>IF(OR(#REF!&lt;&gt;0,#REF!&lt;&gt;0,#REF!&lt;&gt;0,#REF!&lt;&gt;0,E127&lt;&gt;0,#REF!&lt;&gt;0),"a","b")</f>
        <v>#REF!</v>
      </c>
      <c r="C127" s="95" t="s">
        <v>284</v>
      </c>
      <c r="D127" s="96" t="s">
        <v>271</v>
      </c>
      <c r="E127" s="94">
        <f t="shared" si="10"/>
        <v>0</v>
      </c>
      <c r="F127" s="97"/>
      <c r="G127" s="97"/>
    </row>
    <row r="128" spans="1:7" ht="25.5">
      <c r="A128" s="49"/>
      <c r="B128" s="49" t="e">
        <f>IF(OR(#REF!&lt;&gt;0,#REF!&lt;&gt;0,#REF!&lt;&gt;0,#REF!&lt;&gt;0,E128&lt;&gt;0,#REF!&lt;&gt;0),"a","b")</f>
        <v>#REF!</v>
      </c>
      <c r="C128" s="95" t="s">
        <v>285</v>
      </c>
      <c r="D128" s="96" t="s">
        <v>273</v>
      </c>
      <c r="E128" s="94">
        <f t="shared" si="10"/>
        <v>0</v>
      </c>
      <c r="F128" s="97"/>
      <c r="G128" s="97"/>
    </row>
    <row r="129" spans="1:7" ht="22.5">
      <c r="A129" s="49"/>
      <c r="B129" s="49" t="e">
        <f>IF(OR(#REF!&lt;&gt;0,#REF!&lt;&gt;0,#REF!&lt;&gt;0,#REF!&lt;&gt;0,E129&lt;&gt;0,#REF!&lt;&gt;0),"a","b")</f>
        <v>#REF!</v>
      </c>
      <c r="C129" s="91" t="s">
        <v>286</v>
      </c>
      <c r="D129" s="92" t="s">
        <v>287</v>
      </c>
      <c r="E129" s="94">
        <f t="shared" si="10"/>
        <v>0</v>
      </c>
      <c r="F129" s="93">
        <v>0</v>
      </c>
      <c r="G129" s="93">
        <v>0</v>
      </c>
    </row>
    <row r="130" spans="1:7" ht="15">
      <c r="A130" s="49"/>
      <c r="B130" s="49" t="e">
        <f>IF(OR(#REF!&lt;&gt;0,#REF!&lt;&gt;0,#REF!&lt;&gt;0,#REF!&lt;&gt;0,E130&lt;&gt;0,#REF!&lt;&gt;0),"a","b")</f>
        <v>#REF!</v>
      </c>
      <c r="C130" s="82" t="s">
        <v>288</v>
      </c>
      <c r="D130" s="73" t="s">
        <v>252</v>
      </c>
      <c r="E130" s="75">
        <f t="shared" si="10"/>
        <v>0</v>
      </c>
      <c r="F130" s="74">
        <f>F131+F134+F140</f>
        <v>0</v>
      </c>
      <c r="G130" s="74">
        <f>G131+G134+G140</f>
        <v>0</v>
      </c>
    </row>
    <row r="131" spans="1:7" ht="15">
      <c r="A131" s="49"/>
      <c r="B131" s="49" t="e">
        <f>IF(OR(#REF!&lt;&gt;0,#REF!&lt;&gt;0,#REF!&lt;&gt;0,#REF!&lt;&gt;0,E131&lt;&gt;0,#REF!&lt;&gt;0),"a","b")</f>
        <v>#REF!</v>
      </c>
      <c r="C131" s="88" t="s">
        <v>289</v>
      </c>
      <c r="D131" s="89" t="s">
        <v>261</v>
      </c>
      <c r="E131" s="79">
        <f t="shared" si="10"/>
        <v>0</v>
      </c>
      <c r="F131" s="90">
        <f>F132+F133</f>
        <v>0</v>
      </c>
      <c r="G131" s="90">
        <f>G132+G133</f>
        <v>0</v>
      </c>
    </row>
    <row r="132" spans="1:7" ht="15">
      <c r="A132" s="49"/>
      <c r="B132" s="49" t="e">
        <f>IF(OR(#REF!&lt;&gt;0,#REF!&lt;&gt;0,#REF!&lt;&gt;0,#REF!&lt;&gt;0,E132&lt;&gt;0,#REF!&lt;&gt;0),"a","b")</f>
        <v>#REF!</v>
      </c>
      <c r="C132" s="91" t="s">
        <v>290</v>
      </c>
      <c r="D132" s="92" t="s">
        <v>263</v>
      </c>
      <c r="E132" s="94">
        <f t="shared" si="10"/>
        <v>0</v>
      </c>
      <c r="F132" s="93"/>
      <c r="G132" s="93"/>
    </row>
    <row r="133" spans="1:7" ht="22.5">
      <c r="A133" s="49"/>
      <c r="B133" s="49" t="e">
        <f>IF(OR(#REF!&lt;&gt;0,#REF!&lt;&gt;0,#REF!&lt;&gt;0,#REF!&lt;&gt;0,E133&lt;&gt;0,#REF!&lt;&gt;0),"a","b")</f>
        <v>#REF!</v>
      </c>
      <c r="C133" s="91" t="s">
        <v>291</v>
      </c>
      <c r="D133" s="92" t="s">
        <v>265</v>
      </c>
      <c r="E133" s="94">
        <f t="shared" si="10"/>
        <v>0</v>
      </c>
      <c r="F133" s="93"/>
      <c r="G133" s="93"/>
    </row>
    <row r="134" spans="1:7" ht="25.5">
      <c r="A134" s="49"/>
      <c r="B134" s="49" t="e">
        <f>IF(OR(#REF!&lt;&gt;0,#REF!&lt;&gt;0,#REF!&lt;&gt;0,#REF!&lt;&gt;0,E134&lt;&gt;0,#REF!&lt;&gt;0),"a","b")</f>
        <v>#REF!</v>
      </c>
      <c r="C134" s="88" t="s">
        <v>292</v>
      </c>
      <c r="D134" s="89" t="s">
        <v>267</v>
      </c>
      <c r="E134" s="79">
        <f t="shared" si="10"/>
        <v>0</v>
      </c>
      <c r="F134" s="90">
        <f>F135+F139</f>
        <v>0</v>
      </c>
      <c r="G134" s="90">
        <f>G135+G139</f>
        <v>0</v>
      </c>
    </row>
    <row r="135" spans="1:7" ht="22.5">
      <c r="A135" s="49"/>
      <c r="B135" s="49" t="e">
        <f>IF(OR(#REF!&lt;&gt;0,#REF!&lt;&gt;0,#REF!&lt;&gt;0,#REF!&lt;&gt;0,E135&lt;&gt;0,#REF!&lt;&gt;0),"a","b")</f>
        <v>#REF!</v>
      </c>
      <c r="C135" s="91" t="s">
        <v>293</v>
      </c>
      <c r="D135" s="92" t="s">
        <v>269</v>
      </c>
      <c r="E135" s="94">
        <f t="shared" si="10"/>
        <v>0</v>
      </c>
      <c r="F135" s="93">
        <f>F136+F137+F138</f>
        <v>0</v>
      </c>
      <c r="G135" s="93">
        <f>G136+G137+G138</f>
        <v>0</v>
      </c>
    </row>
    <row r="136" spans="1:7" ht="15">
      <c r="A136" s="49"/>
      <c r="B136" s="49" t="e">
        <f>IF(OR(#REF!&lt;&gt;0,#REF!&lt;&gt;0,#REF!&lt;&gt;0,#REF!&lt;&gt;0,E136&lt;&gt;0,#REF!&lt;&gt;0),"a","b")</f>
        <v>#REF!</v>
      </c>
      <c r="C136" s="84" t="s">
        <v>294</v>
      </c>
      <c r="D136" s="77" t="s">
        <v>271</v>
      </c>
      <c r="E136" s="94">
        <f t="shared" si="10"/>
        <v>0</v>
      </c>
      <c r="F136" s="97"/>
      <c r="G136" s="97"/>
    </row>
    <row r="137" spans="1:7" ht="15">
      <c r="A137" s="49"/>
      <c r="B137" s="49" t="e">
        <f>IF(OR(#REF!&lt;&gt;0,#REF!&lt;&gt;0,#REF!&lt;&gt;0,#REF!&lt;&gt;0,E137&lt;&gt;0,#REF!&lt;&gt;0),"a","b")</f>
        <v>#REF!</v>
      </c>
      <c r="C137" s="84" t="s">
        <v>295</v>
      </c>
      <c r="D137" s="77" t="s">
        <v>296</v>
      </c>
      <c r="E137" s="94">
        <f t="shared" si="10"/>
        <v>0</v>
      </c>
      <c r="F137" s="97"/>
      <c r="G137" s="97"/>
    </row>
    <row r="138" spans="1:7" ht="15">
      <c r="A138" s="49"/>
      <c r="B138" s="49" t="e">
        <f>IF(OR(#REF!&lt;&gt;0,#REF!&lt;&gt;0,#REF!&lt;&gt;0,#REF!&lt;&gt;0,E138&lt;&gt;0,#REF!&lt;&gt;0),"a","b")</f>
        <v>#REF!</v>
      </c>
      <c r="C138" s="84" t="s">
        <v>297</v>
      </c>
      <c r="D138" s="77" t="s">
        <v>273</v>
      </c>
      <c r="E138" s="94">
        <f t="shared" si="10"/>
        <v>0</v>
      </c>
      <c r="F138" s="97"/>
      <c r="G138" s="97"/>
    </row>
    <row r="139" spans="1:7" ht="22.5">
      <c r="A139" s="49"/>
      <c r="B139" s="49" t="e">
        <f>IF(OR(#REF!&lt;&gt;0,#REF!&lt;&gt;0,#REF!&lt;&gt;0,#REF!&lt;&gt;0,E139&lt;&gt;0,#REF!&lt;&gt;0),"a","b")</f>
        <v>#REF!</v>
      </c>
      <c r="C139" s="91" t="s">
        <v>298</v>
      </c>
      <c r="D139" s="92" t="s">
        <v>275</v>
      </c>
      <c r="E139" s="94">
        <f t="shared" si="10"/>
        <v>0</v>
      </c>
      <c r="F139" s="93">
        <v>0</v>
      </c>
      <c r="G139" s="93">
        <v>0</v>
      </c>
    </row>
    <row r="140" spans="1:7" ht="15">
      <c r="A140" s="49"/>
      <c r="B140" s="49" t="e">
        <f>IF(OR(#REF!&lt;&gt;0,#REF!&lt;&gt;0,#REF!&lt;&gt;0,#REF!&lt;&gt;0,E140&lt;&gt;0,#REF!&lt;&gt;0),"a","b")</f>
        <v>#REF!</v>
      </c>
      <c r="C140" s="88" t="s">
        <v>299</v>
      </c>
      <c r="D140" s="89" t="s">
        <v>277</v>
      </c>
      <c r="E140" s="79">
        <f t="shared" si="10"/>
        <v>0</v>
      </c>
      <c r="F140" s="90">
        <f>F141+F145</f>
        <v>0</v>
      </c>
      <c r="G140" s="90">
        <f>G141+G145</f>
        <v>0</v>
      </c>
    </row>
    <row r="141" spans="1:7" ht="15">
      <c r="A141" s="49"/>
      <c r="B141" s="49" t="e">
        <f>IF(OR(#REF!&lt;&gt;0,#REF!&lt;&gt;0,#REF!&lt;&gt;0,#REF!&lt;&gt;0,E141&lt;&gt;0,#REF!&lt;&gt;0),"a","b")</f>
        <v>#REF!</v>
      </c>
      <c r="C141" s="91" t="s">
        <v>300</v>
      </c>
      <c r="D141" s="92" t="s">
        <v>279</v>
      </c>
      <c r="E141" s="94">
        <f t="shared" si="10"/>
        <v>0</v>
      </c>
      <c r="F141" s="93">
        <f>F142+F143+F144</f>
        <v>0</v>
      </c>
      <c r="G141" s="93">
        <f>G142+G143+G144</f>
        <v>0</v>
      </c>
    </row>
    <row r="142" spans="1:7" ht="15">
      <c r="A142" s="49"/>
      <c r="B142" s="49" t="e">
        <f>IF(OR(#REF!&lt;&gt;0,#REF!&lt;&gt;0,#REF!&lt;&gt;0,#REF!&lt;&gt;0,E142&lt;&gt;0,#REF!&lt;&gt;0),"a","b")</f>
        <v>#REF!</v>
      </c>
      <c r="C142" s="84" t="s">
        <v>301</v>
      </c>
      <c r="D142" s="77" t="s">
        <v>296</v>
      </c>
      <c r="E142" s="94">
        <f t="shared" si="10"/>
        <v>0</v>
      </c>
      <c r="F142" s="97"/>
      <c r="G142" s="97"/>
    </row>
    <row r="143" spans="1:7" ht="15">
      <c r="A143" s="49"/>
      <c r="B143" s="49" t="e">
        <f>IF(OR(#REF!&lt;&gt;0,#REF!&lt;&gt;0,#REF!&lt;&gt;0,#REF!&lt;&gt;0,E143&lt;&gt;0,#REF!&lt;&gt;0),"a","b")</f>
        <v>#REF!</v>
      </c>
      <c r="C143" s="84" t="s">
        <v>302</v>
      </c>
      <c r="D143" s="77" t="s">
        <v>271</v>
      </c>
      <c r="E143" s="94">
        <f t="shared" si="10"/>
        <v>0</v>
      </c>
      <c r="F143" s="97"/>
      <c r="G143" s="97"/>
    </row>
    <row r="144" spans="1:7" ht="15">
      <c r="A144" s="49"/>
      <c r="B144" s="49" t="e">
        <f>IF(OR(#REF!&lt;&gt;0,#REF!&lt;&gt;0,#REF!&lt;&gt;0,#REF!&lt;&gt;0,E144&lt;&gt;0,#REF!&lt;&gt;0),"a","b")</f>
        <v>#REF!</v>
      </c>
      <c r="C144" s="84" t="s">
        <v>303</v>
      </c>
      <c r="D144" s="77" t="s">
        <v>273</v>
      </c>
      <c r="E144" s="94">
        <f t="shared" ref="E144:E145" si="12">F144+G144</f>
        <v>0</v>
      </c>
      <c r="F144" s="97"/>
      <c r="G144" s="97"/>
    </row>
    <row r="145" spans="1:7" ht="22.5">
      <c r="A145" s="49"/>
      <c r="B145" s="49" t="e">
        <f>IF(OR(#REF!&lt;&gt;0,#REF!&lt;&gt;0,#REF!&lt;&gt;0,#REF!&lt;&gt;0,E145&lt;&gt;0,#REF!&lt;&gt;0),"a","b")</f>
        <v>#REF!</v>
      </c>
      <c r="C145" s="91" t="s">
        <v>304</v>
      </c>
      <c r="D145" s="92" t="s">
        <v>287</v>
      </c>
      <c r="E145" s="94">
        <f t="shared" si="12"/>
        <v>0</v>
      </c>
      <c r="F145" s="93">
        <v>0</v>
      </c>
      <c r="G145" s="93">
        <v>0</v>
      </c>
    </row>
    <row r="146" spans="1:7" ht="15">
      <c r="A146" s="49" t="s">
        <v>52</v>
      </c>
      <c r="B146" s="49" t="e">
        <f>IF(OR(#REF!&lt;&gt;0,#REF!&lt;&gt;0,#REF!&lt;&gt;0,#REF!&lt;&gt;0,E146&lt;&gt;0,#REF!&lt;&gt;0),"a","b")</f>
        <v>#REF!</v>
      </c>
      <c r="C146" s="80">
        <v>2.7</v>
      </c>
      <c r="D146" s="65" t="s">
        <v>305</v>
      </c>
      <c r="E146" s="66">
        <f t="shared" ref="E146:G146" si="13">E147+E150+E153</f>
        <v>32000</v>
      </c>
      <c r="F146" s="66">
        <f t="shared" si="13"/>
        <v>32000</v>
      </c>
      <c r="G146" s="66">
        <f t="shared" si="13"/>
        <v>0</v>
      </c>
    </row>
    <row r="147" spans="1:7" ht="15">
      <c r="A147" s="49"/>
      <c r="B147" s="49" t="e">
        <f>IF(OR(#REF!&lt;&gt;0,#REF!&lt;&gt;0,#REF!&lt;&gt;0,#REF!&lt;&gt;0,E147&lt;&gt;0,#REF!&lt;&gt;0),"a","b")</f>
        <v>#REF!</v>
      </c>
      <c r="C147" s="81" t="s">
        <v>306</v>
      </c>
      <c r="D147" s="69" t="s">
        <v>307</v>
      </c>
      <c r="E147" s="71">
        <f t="shared" ref="E147:E169" si="14">F147+G147</f>
        <v>0</v>
      </c>
      <c r="F147" s="70">
        <f>SUM(F148:F149)</f>
        <v>0</v>
      </c>
      <c r="G147" s="70">
        <f>SUM(G148:G149)</f>
        <v>0</v>
      </c>
    </row>
    <row r="148" spans="1:7" ht="15">
      <c r="A148" s="49"/>
      <c r="B148" s="49" t="e">
        <f>IF(OR(#REF!&lt;&gt;0,#REF!&lt;&gt;0,#REF!&lt;&gt;0,#REF!&lt;&gt;0,E148&lt;&gt;0,#REF!&lt;&gt;0),"a","b")</f>
        <v>#REF!</v>
      </c>
      <c r="C148" s="82" t="s">
        <v>308</v>
      </c>
      <c r="D148" s="73" t="s">
        <v>309</v>
      </c>
      <c r="E148" s="75">
        <f t="shared" si="14"/>
        <v>0</v>
      </c>
      <c r="F148" s="74"/>
      <c r="G148" s="74"/>
    </row>
    <row r="149" spans="1:7" ht="15">
      <c r="A149" s="49"/>
      <c r="B149" s="49" t="e">
        <f>IF(OR(#REF!&lt;&gt;0,#REF!&lt;&gt;0,#REF!&lt;&gt;0,#REF!&lt;&gt;0,E149&lt;&gt;0,#REF!&lt;&gt;0),"a","b")</f>
        <v>#REF!</v>
      </c>
      <c r="C149" s="82" t="s">
        <v>310</v>
      </c>
      <c r="D149" s="73" t="s">
        <v>311</v>
      </c>
      <c r="E149" s="75">
        <f t="shared" si="14"/>
        <v>0</v>
      </c>
      <c r="F149" s="74"/>
      <c r="G149" s="74"/>
    </row>
    <row r="150" spans="1:7" ht="15">
      <c r="A150" s="49"/>
      <c r="B150" s="49" t="e">
        <f>IF(OR(#REF!&lt;&gt;0,#REF!&lt;&gt;0,#REF!&lt;&gt;0,#REF!&lt;&gt;0,E150&lt;&gt;0,#REF!&lt;&gt;0),"a","b")</f>
        <v>#REF!</v>
      </c>
      <c r="C150" s="81" t="s">
        <v>312</v>
      </c>
      <c r="D150" s="69" t="s">
        <v>313</v>
      </c>
      <c r="E150" s="71">
        <f t="shared" si="14"/>
        <v>0</v>
      </c>
      <c r="F150" s="70">
        <f>SUM(F151:F152)</f>
        <v>0</v>
      </c>
      <c r="G150" s="70">
        <f>SUM(G151:G152)</f>
        <v>0</v>
      </c>
    </row>
    <row r="151" spans="1:7" ht="15">
      <c r="A151" s="49"/>
      <c r="B151" s="49" t="e">
        <f>IF(OR(#REF!&lt;&gt;0,#REF!&lt;&gt;0,#REF!&lt;&gt;0,#REF!&lt;&gt;0,E151&lt;&gt;0,#REF!&lt;&gt;0),"a","b")</f>
        <v>#REF!</v>
      </c>
      <c r="C151" s="82" t="s">
        <v>314</v>
      </c>
      <c r="D151" s="73" t="s">
        <v>309</v>
      </c>
      <c r="E151" s="75">
        <f t="shared" si="14"/>
        <v>0</v>
      </c>
      <c r="F151" s="74"/>
      <c r="G151" s="74"/>
    </row>
    <row r="152" spans="1:7" ht="15">
      <c r="A152" s="49"/>
      <c r="B152" s="49" t="e">
        <f>IF(OR(#REF!&lt;&gt;0,#REF!&lt;&gt;0,#REF!&lt;&gt;0,#REF!&lt;&gt;0,E152&lt;&gt;0,#REF!&lt;&gt;0),"a","b")</f>
        <v>#REF!</v>
      </c>
      <c r="C152" s="82" t="s">
        <v>315</v>
      </c>
      <c r="D152" s="73" t="s">
        <v>311</v>
      </c>
      <c r="E152" s="75">
        <f t="shared" si="14"/>
        <v>0</v>
      </c>
      <c r="F152" s="74"/>
      <c r="G152" s="74"/>
    </row>
    <row r="153" spans="1:7" ht="15">
      <c r="A153" s="49"/>
      <c r="B153" s="49" t="e">
        <f>IF(OR(#REF!&lt;&gt;0,#REF!&lt;&gt;0,#REF!&lt;&gt;0,#REF!&lt;&gt;0,E153&lt;&gt;0,#REF!&lt;&gt;0),"a","b")</f>
        <v>#REF!</v>
      </c>
      <c r="C153" s="81" t="s">
        <v>316</v>
      </c>
      <c r="D153" s="69" t="s">
        <v>317</v>
      </c>
      <c r="E153" s="70">
        <f t="shared" si="14"/>
        <v>32000</v>
      </c>
      <c r="F153" s="70">
        <f>F154+F155</f>
        <v>32000</v>
      </c>
      <c r="G153" s="70">
        <f>SUM(G154:G155)</f>
        <v>0</v>
      </c>
    </row>
    <row r="154" spans="1:7" ht="15">
      <c r="A154" s="49"/>
      <c r="B154" s="49" t="e">
        <f>IF(OR(#REF!&lt;&gt;0,#REF!&lt;&gt;0,#REF!&lt;&gt;0,#REF!&lt;&gt;0,E154&lt;&gt;0,#REF!&lt;&gt;0),"a","b")</f>
        <v>#REF!</v>
      </c>
      <c r="C154" s="82" t="s">
        <v>318</v>
      </c>
      <c r="D154" s="73" t="s">
        <v>309</v>
      </c>
      <c r="E154" s="75">
        <f t="shared" si="14"/>
        <v>32000</v>
      </c>
      <c r="F154" s="75">
        <v>32000</v>
      </c>
      <c r="G154" s="74"/>
    </row>
    <row r="155" spans="1:7" ht="15">
      <c r="A155" s="49"/>
      <c r="B155" s="49" t="e">
        <f>IF(OR(#REF!&lt;&gt;0,#REF!&lt;&gt;0,#REF!&lt;&gt;0,#REF!&lt;&gt;0,E155&lt;&gt;0,#REF!&lt;&gt;0),"a","b")</f>
        <v>#REF!</v>
      </c>
      <c r="C155" s="82" t="s">
        <v>319</v>
      </c>
      <c r="D155" s="73" t="s">
        <v>311</v>
      </c>
      <c r="E155" s="75">
        <f t="shared" si="14"/>
        <v>0</v>
      </c>
      <c r="F155" s="74"/>
      <c r="G155" s="74"/>
    </row>
    <row r="156" spans="1:7" ht="15">
      <c r="A156" s="49" t="s">
        <v>52</v>
      </c>
      <c r="B156" s="49" t="e">
        <f>IF(OR(#REF!&lt;&gt;0,#REF!&lt;&gt;0,#REF!&lt;&gt;0,#REF!&lt;&gt;0,E156&lt;&gt;0,#REF!&lt;&gt;0),"a","b")</f>
        <v>#REF!</v>
      </c>
      <c r="C156" s="80">
        <v>2.8</v>
      </c>
      <c r="D156" s="65" t="s">
        <v>320</v>
      </c>
      <c r="E156" s="67">
        <f t="shared" si="14"/>
        <v>80000</v>
      </c>
      <c r="F156" s="66">
        <f t="shared" ref="F156:G156" si="15">F157+F165+F186</f>
        <v>80000</v>
      </c>
      <c r="G156" s="66">
        <f t="shared" si="15"/>
        <v>0</v>
      </c>
    </row>
    <row r="157" spans="1:7" ht="25.5">
      <c r="A157" s="49"/>
      <c r="B157" s="49" t="e">
        <f>IF(OR(#REF!&lt;&gt;0,#REF!&lt;&gt;0,#REF!&lt;&gt;0,#REF!&lt;&gt;0,E157&lt;&gt;0,#REF!&lt;&gt;0),"a","b")</f>
        <v>#REF!</v>
      </c>
      <c r="C157" s="81" t="s">
        <v>321</v>
      </c>
      <c r="D157" s="69" t="s">
        <v>322</v>
      </c>
      <c r="E157" s="71">
        <f t="shared" si="14"/>
        <v>0</v>
      </c>
      <c r="F157" s="70">
        <f t="shared" ref="F157:G157" si="16">F158+F161+F162+F163+F164</f>
        <v>0</v>
      </c>
      <c r="G157" s="70">
        <f t="shared" si="16"/>
        <v>0</v>
      </c>
    </row>
    <row r="158" spans="1:7" ht="15">
      <c r="A158" s="49"/>
      <c r="B158" s="49" t="e">
        <f>IF(OR(#REF!&lt;&gt;0,#REF!&lt;&gt;0,#REF!&lt;&gt;0,#REF!&lt;&gt;0,E158&lt;&gt;0,#REF!&lt;&gt;0),"a","b")</f>
        <v>#REF!</v>
      </c>
      <c r="C158" s="82" t="s">
        <v>323</v>
      </c>
      <c r="D158" s="73" t="s">
        <v>324</v>
      </c>
      <c r="E158" s="75">
        <f t="shared" si="14"/>
        <v>0</v>
      </c>
      <c r="F158" s="74">
        <f>F159+F160</f>
        <v>0</v>
      </c>
      <c r="G158" s="74">
        <f>G159+G160</f>
        <v>0</v>
      </c>
    </row>
    <row r="159" spans="1:7" ht="15">
      <c r="A159" s="49"/>
      <c r="B159" s="49" t="e">
        <f>IF(OR(#REF!&lt;&gt;0,#REF!&lt;&gt;0,#REF!&lt;&gt;0,#REF!&lt;&gt;0,E159&lt;&gt;0,#REF!&lt;&gt;0),"a","b")</f>
        <v>#REF!</v>
      </c>
      <c r="C159" s="84" t="s">
        <v>325</v>
      </c>
      <c r="D159" s="77" t="s">
        <v>326</v>
      </c>
      <c r="E159" s="79">
        <f t="shared" si="14"/>
        <v>0</v>
      </c>
      <c r="F159" s="78"/>
      <c r="G159" s="78"/>
    </row>
    <row r="160" spans="1:7" ht="15">
      <c r="A160" s="49"/>
      <c r="B160" s="49" t="e">
        <f>IF(OR(#REF!&lt;&gt;0,#REF!&lt;&gt;0,#REF!&lt;&gt;0,#REF!&lt;&gt;0,E160&lt;&gt;0,#REF!&lt;&gt;0),"a","b")</f>
        <v>#REF!</v>
      </c>
      <c r="C160" s="84" t="s">
        <v>327</v>
      </c>
      <c r="D160" s="77" t="s">
        <v>328</v>
      </c>
      <c r="E160" s="79">
        <f t="shared" si="14"/>
        <v>0</v>
      </c>
      <c r="F160" s="78"/>
      <c r="G160" s="78"/>
    </row>
    <row r="161" spans="1:8" ht="15">
      <c r="A161" s="49"/>
      <c r="B161" s="49" t="e">
        <f>IF(OR(#REF!&lt;&gt;0,#REF!&lt;&gt;0,#REF!&lt;&gt;0,#REF!&lt;&gt;0,E161&lt;&gt;0,#REF!&lt;&gt;0),"a","b")</f>
        <v>#REF!</v>
      </c>
      <c r="C161" s="82" t="s">
        <v>329</v>
      </c>
      <c r="D161" s="73" t="s">
        <v>330</v>
      </c>
      <c r="E161" s="75">
        <f t="shared" si="14"/>
        <v>0</v>
      </c>
      <c r="F161" s="74"/>
      <c r="G161" s="74"/>
    </row>
    <row r="162" spans="1:8" ht="15">
      <c r="A162" s="49"/>
      <c r="B162" s="49" t="e">
        <f>IF(OR(#REF!&lt;&gt;0,#REF!&lt;&gt;0,#REF!&lt;&gt;0,#REF!&lt;&gt;0,E162&lt;&gt;0,#REF!&lt;&gt;0),"a","b")</f>
        <v>#REF!</v>
      </c>
      <c r="C162" s="82" t="s">
        <v>331</v>
      </c>
      <c r="D162" s="73" t="s">
        <v>332</v>
      </c>
      <c r="E162" s="75">
        <f t="shared" si="14"/>
        <v>0</v>
      </c>
      <c r="F162" s="74"/>
      <c r="G162" s="74"/>
    </row>
    <row r="163" spans="1:8" ht="15">
      <c r="A163" s="49"/>
      <c r="B163" s="49" t="e">
        <f>IF(OR(#REF!&lt;&gt;0,#REF!&lt;&gt;0,#REF!&lt;&gt;0,#REF!&lt;&gt;0,E163&lt;&gt;0,#REF!&lt;&gt;0),"a","b")</f>
        <v>#REF!</v>
      </c>
      <c r="C163" s="82" t="s">
        <v>333</v>
      </c>
      <c r="D163" s="73" t="s">
        <v>334</v>
      </c>
      <c r="E163" s="75">
        <f t="shared" si="14"/>
        <v>0</v>
      </c>
      <c r="F163" s="74"/>
      <c r="G163" s="74"/>
    </row>
    <row r="164" spans="1:8" ht="25.5">
      <c r="A164" s="49"/>
      <c r="B164" s="49" t="e">
        <f>IF(OR(#REF!&lt;&gt;0,#REF!&lt;&gt;0,#REF!&lt;&gt;0,#REF!&lt;&gt;0,E164&lt;&gt;0,#REF!&lt;&gt;0),"a","b")</f>
        <v>#REF!</v>
      </c>
      <c r="C164" s="82" t="s">
        <v>335</v>
      </c>
      <c r="D164" s="73" t="s">
        <v>336</v>
      </c>
      <c r="E164" s="75">
        <f t="shared" si="14"/>
        <v>0</v>
      </c>
      <c r="F164" s="74"/>
      <c r="G164" s="74"/>
    </row>
    <row r="165" spans="1:8" ht="25.5">
      <c r="A165" s="49"/>
      <c r="B165" s="49" t="e">
        <f>IF(OR(#REF!&lt;&gt;0,#REF!&lt;&gt;0,#REF!&lt;&gt;0,#REF!&lt;&gt;0,E165&lt;&gt;0,#REF!&lt;&gt;0),"a","b")</f>
        <v>#REF!</v>
      </c>
      <c r="C165" s="81" t="s">
        <v>337</v>
      </c>
      <c r="D165" s="69" t="s">
        <v>338</v>
      </c>
      <c r="E165" s="71">
        <f t="shared" si="14"/>
        <v>80000</v>
      </c>
      <c r="F165" s="70">
        <f t="shared" ref="F165:G165" si="17">F166+F185</f>
        <v>80000</v>
      </c>
      <c r="G165" s="70">
        <f t="shared" si="17"/>
        <v>0</v>
      </c>
    </row>
    <row r="166" spans="1:8" ht="25.5">
      <c r="A166" s="49"/>
      <c r="B166" s="49" t="e">
        <f>IF(OR(#REF!&lt;&gt;0,#REF!&lt;&gt;0,#REF!&lt;&gt;0,#REF!&lt;&gt;0,E166&lt;&gt;0,#REF!&lt;&gt;0),"a","b")</f>
        <v>#REF!</v>
      </c>
      <c r="C166" s="82" t="s">
        <v>339</v>
      </c>
      <c r="D166" s="73" t="s">
        <v>340</v>
      </c>
      <c r="E166" s="75">
        <f t="shared" si="14"/>
        <v>80000</v>
      </c>
      <c r="F166" s="74">
        <f>SUM(F167:F184)</f>
        <v>80000</v>
      </c>
      <c r="G166" s="74">
        <f>SUM(G167:G184)</f>
        <v>0</v>
      </c>
    </row>
    <row r="167" spans="1:8" ht="38.25">
      <c r="A167" s="49"/>
      <c r="B167" s="49" t="e">
        <f>IF(OR(#REF!&lt;&gt;0,#REF!&lt;&gt;0,#REF!&lt;&gt;0,#REF!&lt;&gt;0,E167&lt;&gt;0,#REF!&lt;&gt;0),"a","b")</f>
        <v>#REF!</v>
      </c>
      <c r="C167" s="84" t="s">
        <v>341</v>
      </c>
      <c r="D167" s="77" t="s">
        <v>342</v>
      </c>
      <c r="E167" s="79">
        <f t="shared" si="14"/>
        <v>0</v>
      </c>
      <c r="F167" s="78"/>
      <c r="G167" s="78"/>
    </row>
    <row r="168" spans="1:8" ht="15">
      <c r="A168" s="49"/>
      <c r="B168" s="49" t="e">
        <f>IF(OR(#REF!&lt;&gt;0,#REF!&lt;&gt;0,#REF!&lt;&gt;0,#REF!&lt;&gt;0,E168&lt;&gt;0,#REF!&lt;&gt;0),"a","b")</f>
        <v>#REF!</v>
      </c>
      <c r="C168" s="84" t="s">
        <v>343</v>
      </c>
      <c r="D168" s="77" t="s">
        <v>344</v>
      </c>
      <c r="E168" s="79">
        <f t="shared" si="14"/>
        <v>0</v>
      </c>
      <c r="F168" s="78"/>
      <c r="G168" s="78"/>
    </row>
    <row r="169" spans="1:8" ht="15">
      <c r="A169" s="49"/>
      <c r="B169" s="49" t="e">
        <f>IF(OR(#REF!&lt;&gt;0,#REF!&lt;&gt;0,#REF!&lt;&gt;0,#REF!&lt;&gt;0,E169&lt;&gt;0,#REF!&lt;&gt;0),"a","b")</f>
        <v>#REF!</v>
      </c>
      <c r="C169" s="84" t="s">
        <v>345</v>
      </c>
      <c r="D169" s="77" t="s">
        <v>346</v>
      </c>
      <c r="E169" s="79">
        <f t="shared" si="14"/>
        <v>0</v>
      </c>
      <c r="F169" s="78"/>
      <c r="G169" s="78"/>
    </row>
    <row r="170" spans="1:8" s="133" customFormat="1" ht="15">
      <c r="A170" s="131"/>
      <c r="B170" s="131" t="e">
        <f>IF(OR(#REF!&lt;&gt;0,#REF!&lt;&gt;0,#REF!&lt;&gt;0,#REF!&lt;&gt;0,E170&lt;&gt;0,#REF!&lt;&gt;0),"a","b")</f>
        <v>#REF!</v>
      </c>
      <c r="C170" s="84" t="s">
        <v>347</v>
      </c>
      <c r="D170" s="77" t="s">
        <v>348</v>
      </c>
      <c r="E170" s="79">
        <v>8000</v>
      </c>
      <c r="F170" s="78">
        <v>8000</v>
      </c>
      <c r="G170" s="78"/>
      <c r="H170" s="132" t="s">
        <v>679</v>
      </c>
    </row>
    <row r="171" spans="1:8" ht="15">
      <c r="A171" s="49"/>
      <c r="B171" s="49" t="e">
        <f>IF(OR(#REF!&lt;&gt;0,#REF!&lt;&gt;0,#REF!&lt;&gt;0,#REF!&lt;&gt;0,E171&lt;&gt;0,#REF!&lt;&gt;0),"a","b")</f>
        <v>#REF!</v>
      </c>
      <c r="C171" s="84" t="s">
        <v>349</v>
      </c>
      <c r="D171" s="77" t="s">
        <v>350</v>
      </c>
      <c r="E171" s="79">
        <f t="shared" ref="E171:E208" si="18">F171+G171</f>
        <v>72000</v>
      </c>
      <c r="F171" s="78">
        <v>72000</v>
      </c>
      <c r="G171" s="78"/>
      <c r="H171" s="111" t="s">
        <v>691</v>
      </c>
    </row>
    <row r="172" spans="1:8" ht="15">
      <c r="A172" s="49"/>
      <c r="B172" s="49" t="e">
        <f>IF(OR(#REF!&lt;&gt;0,#REF!&lt;&gt;0,#REF!&lt;&gt;0,#REF!&lt;&gt;0,E172&lt;&gt;0,#REF!&lt;&gt;0),"a","b")</f>
        <v>#REF!</v>
      </c>
      <c r="C172" s="84" t="s">
        <v>351</v>
      </c>
      <c r="D172" s="77" t="s">
        <v>352</v>
      </c>
      <c r="E172" s="79">
        <f t="shared" si="18"/>
        <v>0</v>
      </c>
      <c r="F172" s="78"/>
      <c r="G172" s="78"/>
    </row>
    <row r="173" spans="1:8" ht="15">
      <c r="A173" s="49"/>
      <c r="B173" s="49" t="e">
        <f>IF(OR(#REF!&lt;&gt;0,#REF!&lt;&gt;0,#REF!&lt;&gt;0,#REF!&lt;&gt;0,E173&lt;&gt;0,#REF!&lt;&gt;0),"a","b")</f>
        <v>#REF!</v>
      </c>
      <c r="C173" s="84" t="s">
        <v>353</v>
      </c>
      <c r="D173" s="77" t="s">
        <v>354</v>
      </c>
      <c r="E173" s="79">
        <f t="shared" si="18"/>
        <v>0</v>
      </c>
      <c r="F173" s="78"/>
      <c r="G173" s="78"/>
    </row>
    <row r="174" spans="1:8" ht="15">
      <c r="A174" s="49"/>
      <c r="B174" s="49" t="e">
        <f>IF(OR(#REF!&lt;&gt;0,#REF!&lt;&gt;0,#REF!&lt;&gt;0,#REF!&lt;&gt;0,E174&lt;&gt;0,#REF!&lt;&gt;0),"a","b")</f>
        <v>#REF!</v>
      </c>
      <c r="C174" s="84" t="s">
        <v>355</v>
      </c>
      <c r="D174" s="77" t="s">
        <v>356</v>
      </c>
      <c r="E174" s="79">
        <f t="shared" si="18"/>
        <v>0</v>
      </c>
      <c r="F174" s="78"/>
      <c r="G174" s="78"/>
    </row>
    <row r="175" spans="1:8" ht="15">
      <c r="A175" s="49"/>
      <c r="B175" s="49" t="e">
        <f>IF(OR(#REF!&lt;&gt;0,#REF!&lt;&gt;0,#REF!&lt;&gt;0,#REF!&lt;&gt;0,E175&lt;&gt;0,#REF!&lt;&gt;0),"a","b")</f>
        <v>#REF!</v>
      </c>
      <c r="C175" s="84" t="s">
        <v>357</v>
      </c>
      <c r="D175" s="77" t="s">
        <v>358</v>
      </c>
      <c r="E175" s="79">
        <f t="shared" si="18"/>
        <v>0</v>
      </c>
      <c r="F175" s="78"/>
      <c r="G175" s="78"/>
    </row>
    <row r="176" spans="1:8" ht="15">
      <c r="A176" s="49"/>
      <c r="B176" s="49" t="e">
        <f>IF(OR(#REF!&lt;&gt;0,#REF!&lt;&gt;0,#REF!&lt;&gt;0,#REF!&lt;&gt;0,E176&lt;&gt;0,#REF!&lt;&gt;0),"a","b")</f>
        <v>#REF!</v>
      </c>
      <c r="C176" s="84" t="s">
        <v>359</v>
      </c>
      <c r="D176" s="77" t="s">
        <v>360</v>
      </c>
      <c r="E176" s="79">
        <f t="shared" si="18"/>
        <v>0</v>
      </c>
      <c r="F176" s="78"/>
      <c r="G176" s="78"/>
    </row>
    <row r="177" spans="1:8" ht="15">
      <c r="A177" s="49"/>
      <c r="B177" s="49" t="e">
        <f>IF(OR(#REF!&lt;&gt;0,#REF!&lt;&gt;0,#REF!&lt;&gt;0,#REF!&lt;&gt;0,E177&lt;&gt;0,#REF!&lt;&gt;0),"a","b")</f>
        <v>#REF!</v>
      </c>
      <c r="C177" s="84" t="s">
        <v>361</v>
      </c>
      <c r="D177" s="77" t="s">
        <v>362</v>
      </c>
      <c r="E177" s="79">
        <f t="shared" si="18"/>
        <v>0</v>
      </c>
      <c r="F177" s="78"/>
      <c r="G177" s="78"/>
    </row>
    <row r="178" spans="1:8" ht="25.5">
      <c r="A178" s="49"/>
      <c r="B178" s="49" t="e">
        <f>IF(OR(#REF!&lt;&gt;0,#REF!&lt;&gt;0,#REF!&lt;&gt;0,#REF!&lt;&gt;0,E178&lt;&gt;0,#REF!&lt;&gt;0),"a","b")</f>
        <v>#REF!</v>
      </c>
      <c r="C178" s="84" t="s">
        <v>363</v>
      </c>
      <c r="D178" s="77" t="s">
        <v>364</v>
      </c>
      <c r="E178" s="79">
        <f t="shared" si="18"/>
        <v>0</v>
      </c>
      <c r="F178" s="78"/>
      <c r="G178" s="78"/>
    </row>
    <row r="179" spans="1:8" ht="25.5">
      <c r="A179" s="49"/>
      <c r="B179" s="49" t="e">
        <f>IF(OR(#REF!&lt;&gt;0,#REF!&lt;&gt;0,#REF!&lt;&gt;0,#REF!&lt;&gt;0,E179&lt;&gt;0,#REF!&lt;&gt;0),"a","b")</f>
        <v>#REF!</v>
      </c>
      <c r="C179" s="84" t="s">
        <v>365</v>
      </c>
      <c r="D179" s="77" t="s">
        <v>366</v>
      </c>
      <c r="E179" s="79">
        <f t="shared" si="18"/>
        <v>0</v>
      </c>
      <c r="F179" s="78"/>
      <c r="G179" s="78"/>
    </row>
    <row r="180" spans="1:8" ht="25.5">
      <c r="A180" s="49"/>
      <c r="B180" s="49" t="e">
        <f>IF(OR(#REF!&lt;&gt;0,#REF!&lt;&gt;0,#REF!&lt;&gt;0,#REF!&lt;&gt;0,E180&lt;&gt;0,#REF!&lt;&gt;0),"a","b")</f>
        <v>#REF!</v>
      </c>
      <c r="C180" s="84" t="s">
        <v>367</v>
      </c>
      <c r="D180" s="77" t="s">
        <v>368</v>
      </c>
      <c r="E180" s="79">
        <f t="shared" si="18"/>
        <v>0</v>
      </c>
      <c r="F180" s="78"/>
      <c r="G180" s="78"/>
    </row>
    <row r="181" spans="1:8" ht="25.5">
      <c r="A181" s="49"/>
      <c r="B181" s="49" t="e">
        <f>IF(OR(#REF!&lt;&gt;0,#REF!&lt;&gt;0,#REF!&lt;&gt;0,#REF!&lt;&gt;0,E181&lt;&gt;0,#REF!&lt;&gt;0),"a","b")</f>
        <v>#REF!</v>
      </c>
      <c r="C181" s="84" t="s">
        <v>369</v>
      </c>
      <c r="D181" s="77" t="s">
        <v>370</v>
      </c>
      <c r="E181" s="79">
        <f t="shared" si="18"/>
        <v>0</v>
      </c>
      <c r="F181" s="78"/>
      <c r="G181" s="78"/>
    </row>
    <row r="182" spans="1:8" ht="15">
      <c r="A182" s="49"/>
      <c r="B182" s="49" t="e">
        <f>IF(OR(#REF!&lt;&gt;0,#REF!&lt;&gt;0,#REF!&lt;&gt;0,#REF!&lt;&gt;0,E182&lt;&gt;0,#REF!&lt;&gt;0),"a","b")</f>
        <v>#REF!</v>
      </c>
      <c r="C182" s="84" t="s">
        <v>371</v>
      </c>
      <c r="D182" s="77" t="s">
        <v>372</v>
      </c>
      <c r="E182" s="79">
        <f t="shared" si="18"/>
        <v>0</v>
      </c>
      <c r="F182" s="78"/>
      <c r="G182" s="78"/>
    </row>
    <row r="183" spans="1:8" ht="15">
      <c r="A183" s="49"/>
      <c r="B183" s="49" t="e">
        <f>IF(OR(#REF!&lt;&gt;0,#REF!&lt;&gt;0,#REF!&lt;&gt;0,#REF!&lt;&gt;0,E183&lt;&gt;0,#REF!&lt;&gt;0),"a","b")</f>
        <v>#REF!</v>
      </c>
      <c r="C183" s="84" t="s">
        <v>373</v>
      </c>
      <c r="D183" s="77" t="s">
        <v>374</v>
      </c>
      <c r="E183" s="79">
        <f t="shared" si="18"/>
        <v>0</v>
      </c>
      <c r="F183" s="78"/>
      <c r="G183" s="78"/>
    </row>
    <row r="184" spans="1:8" ht="25.5">
      <c r="A184" s="49"/>
      <c r="B184" s="49" t="e">
        <f>IF(OR(#REF!&lt;&gt;0,#REF!&lt;&gt;0,#REF!&lt;&gt;0,#REF!&lt;&gt;0,E184&lt;&gt;0,#REF!&lt;&gt;0),"a","b")</f>
        <v>#REF!</v>
      </c>
      <c r="C184" s="84" t="s">
        <v>375</v>
      </c>
      <c r="D184" s="77" t="s">
        <v>376</v>
      </c>
      <c r="E184" s="79">
        <f t="shared" si="18"/>
        <v>0</v>
      </c>
      <c r="F184" s="78"/>
      <c r="G184" s="78"/>
    </row>
    <row r="185" spans="1:8" ht="25.5">
      <c r="A185" s="49"/>
      <c r="B185" s="49" t="e">
        <f>IF(OR(#REF!&lt;&gt;0,#REF!&lt;&gt;0,#REF!&lt;&gt;0,#REF!&lt;&gt;0,E185&lt;&gt;0,#REF!&lt;&gt;0),"a","b")</f>
        <v>#REF!</v>
      </c>
      <c r="C185" s="82" t="s">
        <v>377</v>
      </c>
      <c r="D185" s="73" t="s">
        <v>378</v>
      </c>
      <c r="E185" s="75">
        <f t="shared" si="18"/>
        <v>0</v>
      </c>
      <c r="F185" s="74"/>
      <c r="G185" s="74"/>
    </row>
    <row r="186" spans="1:8" ht="38.25">
      <c r="A186" s="49"/>
      <c r="B186" s="49" t="e">
        <f>IF(OR(#REF!&lt;&gt;0,#REF!&lt;&gt;0,#REF!&lt;&gt;0,#REF!&lt;&gt;0,E186&lt;&gt;0,#REF!&lt;&gt;0),"a","b")</f>
        <v>#REF!</v>
      </c>
      <c r="C186" s="81" t="s">
        <v>379</v>
      </c>
      <c r="D186" s="69" t="s">
        <v>380</v>
      </c>
      <c r="E186" s="71">
        <f t="shared" si="18"/>
        <v>0</v>
      </c>
      <c r="F186" s="70">
        <f>F187+F191</f>
        <v>0</v>
      </c>
      <c r="G186" s="70">
        <f>G187+G191</f>
        <v>0</v>
      </c>
    </row>
    <row r="187" spans="1:8" ht="15">
      <c r="A187" s="49"/>
      <c r="B187" s="49" t="e">
        <f>IF(OR(#REF!&lt;&gt;0,#REF!&lt;&gt;0,#REF!&lt;&gt;0,#REF!&lt;&gt;0,E187&lt;&gt;0,#REF!&lt;&gt;0),"a","b")</f>
        <v>#REF!</v>
      </c>
      <c r="C187" s="82" t="s">
        <v>381</v>
      </c>
      <c r="D187" s="73" t="s">
        <v>382</v>
      </c>
      <c r="E187" s="75">
        <f t="shared" si="18"/>
        <v>0</v>
      </c>
      <c r="F187" s="74">
        <f>F188+F189+F190</f>
        <v>0</v>
      </c>
      <c r="G187" s="74">
        <f>G188+G189+G190</f>
        <v>0</v>
      </c>
    </row>
    <row r="188" spans="1:8" ht="15">
      <c r="A188" s="49"/>
      <c r="B188" s="49" t="e">
        <f>IF(OR(#REF!&lt;&gt;0,#REF!&lt;&gt;0,#REF!&lt;&gt;0,#REF!&lt;&gt;0,E188&lt;&gt;0,#REF!&lt;&gt;0),"a","b")</f>
        <v>#REF!</v>
      </c>
      <c r="C188" s="84" t="s">
        <v>383</v>
      </c>
      <c r="D188" s="77" t="s">
        <v>384</v>
      </c>
      <c r="E188" s="79">
        <f t="shared" si="18"/>
        <v>0</v>
      </c>
      <c r="F188" s="78"/>
      <c r="G188" s="78"/>
    </row>
    <row r="189" spans="1:8" ht="15">
      <c r="A189" s="49"/>
      <c r="B189" s="49" t="e">
        <f>IF(OR(#REF!&lt;&gt;0,#REF!&lt;&gt;0,#REF!&lt;&gt;0,#REF!&lt;&gt;0,E189&lt;&gt;0,#REF!&lt;&gt;0),"a","b")</f>
        <v>#REF!</v>
      </c>
      <c r="C189" s="84" t="s">
        <v>385</v>
      </c>
      <c r="D189" s="77" t="s">
        <v>386</v>
      </c>
      <c r="E189" s="79">
        <f t="shared" si="18"/>
        <v>0</v>
      </c>
      <c r="F189" s="78"/>
      <c r="G189" s="78"/>
    </row>
    <row r="190" spans="1:8" ht="15">
      <c r="A190" s="49"/>
      <c r="B190" s="49" t="e">
        <f>IF(OR(#REF!&lt;&gt;0,#REF!&lt;&gt;0,#REF!&lt;&gt;0,#REF!&lt;&gt;0,E190&lt;&gt;0,#REF!&lt;&gt;0),"a","b")</f>
        <v>#REF!</v>
      </c>
      <c r="C190" s="84" t="s">
        <v>387</v>
      </c>
      <c r="D190" s="77" t="s">
        <v>388</v>
      </c>
      <c r="E190" s="79">
        <f t="shared" si="18"/>
        <v>0</v>
      </c>
      <c r="F190" s="78"/>
      <c r="G190" s="78"/>
    </row>
    <row r="191" spans="1:8" ht="15">
      <c r="A191" s="49"/>
      <c r="B191" s="49" t="e">
        <f>IF(OR(#REF!&lt;&gt;0,#REF!&lt;&gt;0,#REF!&lt;&gt;0,#REF!&lt;&gt;0,E191&lt;&gt;0,#REF!&lt;&gt;0),"a","b")</f>
        <v>#REF!</v>
      </c>
      <c r="C191" s="82" t="s">
        <v>389</v>
      </c>
      <c r="D191" s="73" t="s">
        <v>390</v>
      </c>
      <c r="E191" s="75">
        <f t="shared" si="18"/>
        <v>0</v>
      </c>
      <c r="F191" s="74">
        <v>0</v>
      </c>
      <c r="G191" s="74">
        <v>0</v>
      </c>
    </row>
    <row r="192" spans="1:8" ht="102">
      <c r="A192" s="49" t="s">
        <v>52</v>
      </c>
      <c r="B192" s="49" t="e">
        <f>IF(OR(#REF!&lt;&gt;0,#REF!&lt;&gt;0,#REF!&lt;&gt;0,#REF!&lt;&gt;0,E192&lt;&gt;0,#REF!&lt;&gt;0),"a","b")</f>
        <v>#REF!</v>
      </c>
      <c r="C192" s="98">
        <v>31</v>
      </c>
      <c r="D192" s="61" t="s">
        <v>391</v>
      </c>
      <c r="E192" s="63">
        <f t="shared" si="18"/>
        <v>53950</v>
      </c>
      <c r="F192" s="62">
        <f>F193+F252+F258+F259</f>
        <v>53950</v>
      </c>
      <c r="G192" s="62">
        <f>G193+G252+G258+G259</f>
        <v>0</v>
      </c>
      <c r="H192" s="108" t="s">
        <v>671</v>
      </c>
    </row>
    <row r="193" spans="1:7" ht="15">
      <c r="A193" s="49"/>
      <c r="B193" s="49" t="e">
        <f>IF(OR(#REF!&lt;&gt;0,#REF!&lt;&gt;0,#REF!&lt;&gt;0,#REF!&lt;&gt;0,E193&lt;&gt;0,#REF!&lt;&gt;0),"a","b")</f>
        <v>#REF!</v>
      </c>
      <c r="C193" s="80">
        <v>31.1</v>
      </c>
      <c r="D193" s="65" t="s">
        <v>392</v>
      </c>
      <c r="E193" s="67">
        <f t="shared" si="18"/>
        <v>53950</v>
      </c>
      <c r="F193" s="66">
        <f>F194+F208+F238+F251</f>
        <v>53950</v>
      </c>
      <c r="G193" s="66">
        <f>G194+G208+G238+G251</f>
        <v>0</v>
      </c>
    </row>
    <row r="194" spans="1:7" ht="15">
      <c r="A194" s="49"/>
      <c r="B194" s="49" t="e">
        <f>IF(OR(#REF!&lt;&gt;0,#REF!&lt;&gt;0,#REF!&lt;&gt;0,#REF!&lt;&gt;0,E194&lt;&gt;0,#REF!&lt;&gt;0),"a","b")</f>
        <v>#REF!</v>
      </c>
      <c r="C194" s="81" t="s">
        <v>393</v>
      </c>
      <c r="D194" s="69" t="s">
        <v>394</v>
      </c>
      <c r="E194" s="71">
        <f t="shared" si="18"/>
        <v>0</v>
      </c>
      <c r="F194" s="70">
        <f>F195+F196+F197+F207</f>
        <v>0</v>
      </c>
      <c r="G194" s="70">
        <f>G195+G196+G197+G207</f>
        <v>0</v>
      </c>
    </row>
    <row r="195" spans="1:7" ht="15">
      <c r="A195" s="49"/>
      <c r="B195" s="49" t="e">
        <f>IF(OR(#REF!&lt;&gt;0,#REF!&lt;&gt;0,#REF!&lt;&gt;0,#REF!&lt;&gt;0,E195&lt;&gt;0,#REF!&lt;&gt;0),"a","b")</f>
        <v>#REF!</v>
      </c>
      <c r="C195" s="82" t="s">
        <v>395</v>
      </c>
      <c r="D195" s="73" t="s">
        <v>396</v>
      </c>
      <c r="E195" s="75">
        <f t="shared" si="18"/>
        <v>0</v>
      </c>
      <c r="F195" s="74"/>
      <c r="G195" s="74"/>
    </row>
    <row r="196" spans="1:7" ht="15">
      <c r="A196" s="49"/>
      <c r="B196" s="49" t="e">
        <f>IF(OR(#REF!&lt;&gt;0,#REF!&lt;&gt;0,#REF!&lt;&gt;0,#REF!&lt;&gt;0,E196&lt;&gt;0,#REF!&lt;&gt;0),"a","b")</f>
        <v>#REF!</v>
      </c>
      <c r="C196" s="82" t="s">
        <v>397</v>
      </c>
      <c r="D196" s="73" t="s">
        <v>398</v>
      </c>
      <c r="E196" s="75">
        <f t="shared" si="18"/>
        <v>0</v>
      </c>
      <c r="F196" s="74"/>
      <c r="G196" s="74"/>
    </row>
    <row r="197" spans="1:7" ht="15">
      <c r="A197" s="49"/>
      <c r="B197" s="49" t="e">
        <f>IF(OR(#REF!&lt;&gt;0,#REF!&lt;&gt;0,#REF!&lt;&gt;0,#REF!&lt;&gt;0,E197&lt;&gt;0,#REF!&lt;&gt;0),"a","b")</f>
        <v>#REF!</v>
      </c>
      <c r="C197" s="82" t="s">
        <v>399</v>
      </c>
      <c r="D197" s="73" t="s">
        <v>400</v>
      </c>
      <c r="E197" s="75">
        <f t="shared" si="18"/>
        <v>0</v>
      </c>
      <c r="F197" s="74">
        <f>SUM(F198:F206)</f>
        <v>0</v>
      </c>
      <c r="G197" s="74">
        <f>SUM(G198:G206)</f>
        <v>0</v>
      </c>
    </row>
    <row r="198" spans="1:7" ht="15">
      <c r="A198" s="49"/>
      <c r="B198" s="49" t="e">
        <f>IF(OR(#REF!&lt;&gt;0,#REF!&lt;&gt;0,#REF!&lt;&gt;0,#REF!&lt;&gt;0,E198&lt;&gt;0,#REF!&lt;&gt;0),"a","b")</f>
        <v>#REF!</v>
      </c>
      <c r="C198" s="84" t="s">
        <v>401</v>
      </c>
      <c r="D198" s="77" t="s">
        <v>402</v>
      </c>
      <c r="E198" s="79">
        <f t="shared" si="18"/>
        <v>0</v>
      </c>
      <c r="F198" s="78"/>
      <c r="G198" s="78"/>
    </row>
    <row r="199" spans="1:7" ht="15">
      <c r="A199" s="49"/>
      <c r="B199" s="49" t="e">
        <f>IF(OR(#REF!&lt;&gt;0,#REF!&lt;&gt;0,#REF!&lt;&gt;0,#REF!&lt;&gt;0,E199&lt;&gt;0,#REF!&lt;&gt;0),"a","b")</f>
        <v>#REF!</v>
      </c>
      <c r="C199" s="84" t="s">
        <v>403</v>
      </c>
      <c r="D199" s="77" t="s">
        <v>404</v>
      </c>
      <c r="E199" s="79">
        <f t="shared" si="18"/>
        <v>0</v>
      </c>
      <c r="F199" s="78"/>
      <c r="G199" s="78"/>
    </row>
    <row r="200" spans="1:7" ht="15">
      <c r="A200" s="49"/>
      <c r="B200" s="49" t="e">
        <f>IF(OR(#REF!&lt;&gt;0,#REF!&lt;&gt;0,#REF!&lt;&gt;0,#REF!&lt;&gt;0,E200&lt;&gt;0,#REF!&lt;&gt;0),"a","b")</f>
        <v>#REF!</v>
      </c>
      <c r="C200" s="84" t="s">
        <v>405</v>
      </c>
      <c r="D200" s="77" t="s">
        <v>406</v>
      </c>
      <c r="E200" s="79">
        <f t="shared" si="18"/>
        <v>0</v>
      </c>
      <c r="F200" s="78"/>
      <c r="G200" s="78"/>
    </row>
    <row r="201" spans="1:7" ht="15">
      <c r="A201" s="49"/>
      <c r="B201" s="49" t="e">
        <f>IF(OR(#REF!&lt;&gt;0,#REF!&lt;&gt;0,#REF!&lt;&gt;0,#REF!&lt;&gt;0,E201&lt;&gt;0,#REF!&lt;&gt;0),"a","b")</f>
        <v>#REF!</v>
      </c>
      <c r="C201" s="84" t="s">
        <v>407</v>
      </c>
      <c r="D201" s="77" t="s">
        <v>408</v>
      </c>
      <c r="E201" s="79">
        <f t="shared" si="18"/>
        <v>0</v>
      </c>
      <c r="F201" s="78"/>
      <c r="G201" s="78"/>
    </row>
    <row r="202" spans="1:7" ht="15">
      <c r="A202" s="49"/>
      <c r="B202" s="49" t="e">
        <f>IF(OR(#REF!&lt;&gt;0,#REF!&lt;&gt;0,#REF!&lt;&gt;0,#REF!&lt;&gt;0,E202&lt;&gt;0,#REF!&lt;&gt;0),"a","b")</f>
        <v>#REF!</v>
      </c>
      <c r="C202" s="84" t="s">
        <v>409</v>
      </c>
      <c r="D202" s="77" t="s">
        <v>410</v>
      </c>
      <c r="E202" s="79">
        <f t="shared" si="18"/>
        <v>0</v>
      </c>
      <c r="F202" s="78"/>
      <c r="G202" s="78"/>
    </row>
    <row r="203" spans="1:7" ht="15">
      <c r="A203" s="49"/>
      <c r="B203" s="49" t="e">
        <f>IF(OR(#REF!&lt;&gt;0,#REF!&lt;&gt;0,#REF!&lt;&gt;0,#REF!&lt;&gt;0,E203&lt;&gt;0,#REF!&lt;&gt;0),"a","b")</f>
        <v>#REF!</v>
      </c>
      <c r="C203" s="84" t="s">
        <v>411</v>
      </c>
      <c r="D203" s="77" t="s">
        <v>412</v>
      </c>
      <c r="E203" s="79">
        <f t="shared" si="18"/>
        <v>0</v>
      </c>
      <c r="F203" s="78"/>
      <c r="G203" s="78"/>
    </row>
    <row r="204" spans="1:7" ht="15">
      <c r="A204" s="49"/>
      <c r="B204" s="49" t="e">
        <f>IF(OR(#REF!&lt;&gt;0,#REF!&lt;&gt;0,#REF!&lt;&gt;0,#REF!&lt;&gt;0,E204&lt;&gt;0,#REF!&lt;&gt;0),"a","b")</f>
        <v>#REF!</v>
      </c>
      <c r="C204" s="84" t="s">
        <v>413</v>
      </c>
      <c r="D204" s="77" t="s">
        <v>414</v>
      </c>
      <c r="E204" s="79">
        <f t="shared" si="18"/>
        <v>0</v>
      </c>
      <c r="F204" s="78"/>
      <c r="G204" s="78"/>
    </row>
    <row r="205" spans="1:7" ht="15">
      <c r="A205" s="49"/>
      <c r="B205" s="49" t="e">
        <f>IF(OR(#REF!&lt;&gt;0,#REF!&lt;&gt;0,#REF!&lt;&gt;0,#REF!&lt;&gt;0,E205&lt;&gt;0,#REF!&lt;&gt;0),"a","b")</f>
        <v>#REF!</v>
      </c>
      <c r="C205" s="84" t="s">
        <v>415</v>
      </c>
      <c r="D205" s="77" t="s">
        <v>416</v>
      </c>
      <c r="E205" s="79">
        <f t="shared" si="18"/>
        <v>0</v>
      </c>
      <c r="F205" s="78"/>
      <c r="G205" s="78"/>
    </row>
    <row r="206" spans="1:7" ht="25.5">
      <c r="A206" s="49"/>
      <c r="B206" s="49" t="e">
        <f>IF(OR(#REF!&lt;&gt;0,#REF!&lt;&gt;0,#REF!&lt;&gt;0,#REF!&lt;&gt;0,E206&lt;&gt;0,#REF!&lt;&gt;0),"a","b")</f>
        <v>#REF!</v>
      </c>
      <c r="C206" s="84" t="s">
        <v>417</v>
      </c>
      <c r="D206" s="77" t="s">
        <v>418</v>
      </c>
      <c r="E206" s="79">
        <f t="shared" si="18"/>
        <v>0</v>
      </c>
      <c r="F206" s="78"/>
      <c r="G206" s="78"/>
    </row>
    <row r="207" spans="1:7" ht="15">
      <c r="A207" s="49"/>
      <c r="B207" s="49" t="e">
        <f>IF(OR(#REF!&lt;&gt;0,#REF!&lt;&gt;0,#REF!&lt;&gt;0,#REF!&lt;&gt;0,E207&lt;&gt;0,#REF!&lt;&gt;0),"a","b")</f>
        <v>#REF!</v>
      </c>
      <c r="C207" s="82" t="s">
        <v>419</v>
      </c>
      <c r="D207" s="73" t="s">
        <v>420</v>
      </c>
      <c r="E207" s="75">
        <f t="shared" si="18"/>
        <v>0</v>
      </c>
      <c r="F207" s="74"/>
      <c r="G207" s="74"/>
    </row>
    <row r="208" spans="1:7" ht="15">
      <c r="A208" s="49"/>
      <c r="B208" s="49" t="e">
        <f>IF(OR(#REF!&lt;&gt;0,#REF!&lt;&gt;0,#REF!&lt;&gt;0,#REF!&lt;&gt;0,E208&lt;&gt;0,#REF!&lt;&gt;0),"a","b")</f>
        <v>#REF!</v>
      </c>
      <c r="C208" s="81" t="s">
        <v>421</v>
      </c>
      <c r="D208" s="69" t="s">
        <v>422</v>
      </c>
      <c r="E208" s="71">
        <f t="shared" si="18"/>
        <v>53950</v>
      </c>
      <c r="F208" s="70">
        <f>F216+F209</f>
        <v>53950</v>
      </c>
      <c r="G208" s="70">
        <f>G209+G216</f>
        <v>0</v>
      </c>
    </row>
    <row r="209" spans="1:7" ht="15">
      <c r="A209" s="49"/>
      <c r="B209" s="49" t="e">
        <f>IF(OR(#REF!&lt;&gt;0,#REF!&lt;&gt;0,#REF!&lt;&gt;0,#REF!&lt;&gt;0,E209&lt;&gt;0,#REF!&lt;&gt;0),"a","b")</f>
        <v>#REF!</v>
      </c>
      <c r="C209" s="82" t="s">
        <v>423</v>
      </c>
      <c r="D209" s="73" t="s">
        <v>424</v>
      </c>
      <c r="E209" s="75">
        <f>F209+G209</f>
        <v>0</v>
      </c>
      <c r="F209" s="74">
        <f>F210+F211+F212+F213+F214+F215</f>
        <v>0</v>
      </c>
      <c r="G209" s="74">
        <f>G210+G211+G212+G213+G214+G215</f>
        <v>0</v>
      </c>
    </row>
    <row r="210" spans="1:7" ht="15">
      <c r="A210" s="49"/>
      <c r="B210" s="49" t="e">
        <f>IF(OR(#REF!&lt;&gt;0,#REF!&lt;&gt;0,#REF!&lt;&gt;0,#REF!&lt;&gt;0,E210&lt;&gt;0,#REF!&lt;&gt;0),"a","b")</f>
        <v>#REF!</v>
      </c>
      <c r="C210" s="84" t="s">
        <v>425</v>
      </c>
      <c r="D210" s="77" t="s">
        <v>426</v>
      </c>
      <c r="E210" s="79">
        <f t="shared" ref="E210:E241" si="19">F210+G210</f>
        <v>0</v>
      </c>
      <c r="F210" s="78"/>
      <c r="G210" s="78"/>
    </row>
    <row r="211" spans="1:7" ht="15">
      <c r="A211" s="49"/>
      <c r="B211" s="49" t="e">
        <f>IF(OR(#REF!&lt;&gt;0,#REF!&lt;&gt;0,#REF!&lt;&gt;0,#REF!&lt;&gt;0,E211&lt;&gt;0,#REF!&lt;&gt;0),"a","b")</f>
        <v>#REF!</v>
      </c>
      <c r="C211" s="84" t="s">
        <v>427</v>
      </c>
      <c r="D211" s="77" t="s">
        <v>428</v>
      </c>
      <c r="E211" s="79">
        <f t="shared" si="19"/>
        <v>0</v>
      </c>
      <c r="F211" s="78"/>
      <c r="G211" s="78"/>
    </row>
    <row r="212" spans="1:7" ht="15">
      <c r="A212" s="49"/>
      <c r="B212" s="49" t="e">
        <f>IF(OR(#REF!&lt;&gt;0,#REF!&lt;&gt;0,#REF!&lt;&gt;0,#REF!&lt;&gt;0,E212&lt;&gt;0,#REF!&lt;&gt;0),"a","b")</f>
        <v>#REF!</v>
      </c>
      <c r="C212" s="84" t="s">
        <v>429</v>
      </c>
      <c r="D212" s="77" t="s">
        <v>430</v>
      </c>
      <c r="E212" s="79">
        <f t="shared" si="19"/>
        <v>0</v>
      </c>
      <c r="F212" s="78"/>
      <c r="G212" s="78"/>
    </row>
    <row r="213" spans="1:7" ht="25.5">
      <c r="A213" s="49"/>
      <c r="B213" s="49" t="e">
        <f>IF(OR(#REF!&lt;&gt;0,#REF!&lt;&gt;0,#REF!&lt;&gt;0,#REF!&lt;&gt;0,E213&lt;&gt;0,#REF!&lt;&gt;0),"a","b")</f>
        <v>#REF!</v>
      </c>
      <c r="C213" s="84" t="s">
        <v>431</v>
      </c>
      <c r="D213" s="77" t="s">
        <v>432</v>
      </c>
      <c r="E213" s="79">
        <f t="shared" si="19"/>
        <v>0</v>
      </c>
      <c r="F213" s="78"/>
      <c r="G213" s="78"/>
    </row>
    <row r="214" spans="1:7" ht="25.5">
      <c r="A214" s="49"/>
      <c r="B214" s="49" t="e">
        <f>IF(OR(#REF!&lt;&gt;0,#REF!&lt;&gt;0,#REF!&lt;&gt;0,#REF!&lt;&gt;0,E214&lt;&gt;0,#REF!&lt;&gt;0),"a","b")</f>
        <v>#REF!</v>
      </c>
      <c r="C214" s="84" t="s">
        <v>433</v>
      </c>
      <c r="D214" s="77" t="s">
        <v>434</v>
      </c>
      <c r="E214" s="79">
        <f t="shared" si="19"/>
        <v>0</v>
      </c>
      <c r="F214" s="78"/>
      <c r="G214" s="78"/>
    </row>
    <row r="215" spans="1:7" ht="15">
      <c r="A215" s="49"/>
      <c r="B215" s="49" t="e">
        <f>IF(OR(#REF!&lt;&gt;0,#REF!&lt;&gt;0,#REF!&lt;&gt;0,#REF!&lt;&gt;0,E215&lt;&gt;0,#REF!&lt;&gt;0),"a","b")</f>
        <v>#REF!</v>
      </c>
      <c r="C215" s="84" t="s">
        <v>435</v>
      </c>
      <c r="D215" s="77" t="s">
        <v>436</v>
      </c>
      <c r="E215" s="79">
        <f t="shared" si="19"/>
        <v>0</v>
      </c>
      <c r="F215" s="78"/>
      <c r="G215" s="78"/>
    </row>
    <row r="216" spans="1:7" ht="25.5">
      <c r="A216" s="49"/>
      <c r="B216" s="49" t="e">
        <f>IF(OR(#REF!&lt;&gt;0,#REF!&lt;&gt;0,#REF!&lt;&gt;0,#REF!&lt;&gt;0,E216&lt;&gt;0,#REF!&lt;&gt;0),"a","b")</f>
        <v>#REF!</v>
      </c>
      <c r="C216" s="82" t="s">
        <v>437</v>
      </c>
      <c r="D216" s="73" t="s">
        <v>438</v>
      </c>
      <c r="E216" s="75">
        <f t="shared" si="19"/>
        <v>53950</v>
      </c>
      <c r="F216" s="74">
        <f>SUM(F217:F237)</f>
        <v>53950</v>
      </c>
      <c r="G216" s="74">
        <f>SUM(G217:G237)</f>
        <v>0</v>
      </c>
    </row>
    <row r="217" spans="1:7" ht="38.25">
      <c r="A217" s="49"/>
      <c r="B217" s="49" t="e">
        <f>IF(OR(#REF!&lt;&gt;0,#REF!&lt;&gt;0,#REF!&lt;&gt;0,#REF!&lt;&gt;0,E217&lt;&gt;0,#REF!&lt;&gt;0),"a","b")</f>
        <v>#REF!</v>
      </c>
      <c r="C217" s="84" t="s">
        <v>439</v>
      </c>
      <c r="D217" s="77" t="s">
        <v>440</v>
      </c>
      <c r="E217" s="79">
        <f t="shared" si="19"/>
        <v>0</v>
      </c>
      <c r="F217" s="78"/>
      <c r="G217" s="78"/>
    </row>
    <row r="218" spans="1:7" ht="15">
      <c r="A218" s="49"/>
      <c r="B218" s="49" t="e">
        <f>IF(OR(#REF!&lt;&gt;0,#REF!&lt;&gt;0,#REF!&lt;&gt;0,#REF!&lt;&gt;0,E218&lt;&gt;0,#REF!&lt;&gt;0),"a","b")</f>
        <v>#REF!</v>
      </c>
      <c r="C218" s="84" t="s">
        <v>441</v>
      </c>
      <c r="D218" s="77" t="s">
        <v>98</v>
      </c>
      <c r="E218" s="79">
        <f t="shared" si="19"/>
        <v>0</v>
      </c>
      <c r="F218" s="78"/>
      <c r="G218" s="78"/>
    </row>
    <row r="219" spans="1:7" ht="15">
      <c r="A219" s="49"/>
      <c r="B219" s="49" t="e">
        <f>IF(OR(#REF!&lt;&gt;0,#REF!&lt;&gt;0,#REF!&lt;&gt;0,#REF!&lt;&gt;0,E219&lt;&gt;0,#REF!&lt;&gt;0),"a","b")</f>
        <v>#REF!</v>
      </c>
      <c r="C219" s="84" t="s">
        <v>442</v>
      </c>
      <c r="D219" s="77" t="s">
        <v>100</v>
      </c>
      <c r="E219" s="79">
        <f t="shared" si="19"/>
        <v>2550</v>
      </c>
      <c r="F219" s="78">
        <v>2550</v>
      </c>
      <c r="G219" s="78"/>
    </row>
    <row r="220" spans="1:7" ht="15">
      <c r="A220" s="49"/>
      <c r="B220" s="49" t="e">
        <f>IF(OR(#REF!&lt;&gt;0,#REF!&lt;&gt;0,#REF!&lt;&gt;0,#REF!&lt;&gt;0,E220&lt;&gt;0,#REF!&lt;&gt;0),"a","b")</f>
        <v>#REF!</v>
      </c>
      <c r="C220" s="84" t="s">
        <v>443</v>
      </c>
      <c r="D220" s="77" t="s">
        <v>444</v>
      </c>
      <c r="E220" s="79">
        <f t="shared" si="19"/>
        <v>0</v>
      </c>
      <c r="F220" s="78"/>
      <c r="G220" s="78"/>
    </row>
    <row r="221" spans="1:7" ht="15">
      <c r="A221" s="49"/>
      <c r="B221" s="49" t="e">
        <f>IF(OR(#REF!&lt;&gt;0,#REF!&lt;&gt;0,#REF!&lt;&gt;0,#REF!&lt;&gt;0,E221&lt;&gt;0,#REF!&lt;&gt;0),"a","b")</f>
        <v>#REF!</v>
      </c>
      <c r="C221" s="84" t="s">
        <v>445</v>
      </c>
      <c r="D221" s="77" t="s">
        <v>110</v>
      </c>
      <c r="E221" s="79">
        <f t="shared" si="19"/>
        <v>0</v>
      </c>
      <c r="F221" s="78"/>
      <c r="G221" s="78"/>
    </row>
    <row r="222" spans="1:7" ht="15">
      <c r="A222" s="49"/>
      <c r="B222" s="49" t="e">
        <f>IF(OR(#REF!&lt;&gt;0,#REF!&lt;&gt;0,#REF!&lt;&gt;0,#REF!&lt;&gt;0,E222&lt;&gt;0,#REF!&lt;&gt;0),"a","b")</f>
        <v>#REF!</v>
      </c>
      <c r="C222" s="84" t="s">
        <v>446</v>
      </c>
      <c r="D222" s="77" t="s">
        <v>447</v>
      </c>
      <c r="E222" s="79">
        <f t="shared" si="19"/>
        <v>12400</v>
      </c>
      <c r="F222" s="78">
        <v>12400</v>
      </c>
      <c r="G222" s="78"/>
    </row>
    <row r="223" spans="1:7" ht="15">
      <c r="A223" s="49"/>
      <c r="B223" s="49" t="e">
        <f>IF(OR(#REF!&lt;&gt;0,#REF!&lt;&gt;0,#REF!&lt;&gt;0,#REF!&lt;&gt;0,E223&lt;&gt;0,#REF!&lt;&gt;0),"a","b")</f>
        <v>#REF!</v>
      </c>
      <c r="C223" s="84" t="s">
        <v>448</v>
      </c>
      <c r="D223" s="77" t="s">
        <v>449</v>
      </c>
      <c r="E223" s="79">
        <f t="shared" si="19"/>
        <v>0</v>
      </c>
      <c r="F223" s="78"/>
      <c r="G223" s="78"/>
    </row>
    <row r="224" spans="1:7" ht="15">
      <c r="A224" s="49"/>
      <c r="B224" s="49" t="e">
        <f>IF(OR(#REF!&lt;&gt;0,#REF!&lt;&gt;0,#REF!&lt;&gt;0,#REF!&lt;&gt;0,E224&lt;&gt;0,#REF!&lt;&gt;0),"a","b")</f>
        <v>#REF!</v>
      </c>
      <c r="C224" s="84" t="s">
        <v>450</v>
      </c>
      <c r="D224" s="77" t="s">
        <v>451</v>
      </c>
      <c r="E224" s="79">
        <f t="shared" si="19"/>
        <v>0</v>
      </c>
      <c r="F224" s="78"/>
      <c r="G224" s="78"/>
    </row>
    <row r="225" spans="1:7" ht="15">
      <c r="A225" s="49"/>
      <c r="B225" s="49" t="e">
        <f>IF(OR(#REF!&lt;&gt;0,#REF!&lt;&gt;0,#REF!&lt;&gt;0,#REF!&lt;&gt;0,E225&lt;&gt;0,#REF!&lt;&gt;0),"a","b")</f>
        <v>#REF!</v>
      </c>
      <c r="C225" s="84" t="s">
        <v>452</v>
      </c>
      <c r="D225" s="77" t="s">
        <v>453</v>
      </c>
      <c r="E225" s="79">
        <f t="shared" si="19"/>
        <v>0</v>
      </c>
      <c r="F225" s="78"/>
      <c r="G225" s="78"/>
    </row>
    <row r="226" spans="1:7" ht="15">
      <c r="A226" s="49"/>
      <c r="B226" s="49" t="e">
        <f>IF(OR(#REF!&lt;&gt;0,#REF!&lt;&gt;0,#REF!&lt;&gt;0,#REF!&lt;&gt;0,E226&lt;&gt;0,#REF!&lt;&gt;0),"a","b")</f>
        <v>#REF!</v>
      </c>
      <c r="C226" s="84" t="s">
        <v>454</v>
      </c>
      <c r="D226" s="77" t="s">
        <v>455</v>
      </c>
      <c r="E226" s="79">
        <f t="shared" si="19"/>
        <v>15000</v>
      </c>
      <c r="F226" s="78">
        <v>15000</v>
      </c>
      <c r="G226" s="78"/>
    </row>
    <row r="227" spans="1:7" ht="15">
      <c r="A227" s="49"/>
      <c r="B227" s="49" t="e">
        <f>IF(OR(#REF!&lt;&gt;0,#REF!&lt;&gt;0,#REF!&lt;&gt;0,#REF!&lt;&gt;0,E227&lt;&gt;0,#REF!&lt;&gt;0),"a","b")</f>
        <v>#REF!</v>
      </c>
      <c r="C227" s="84" t="s">
        <v>456</v>
      </c>
      <c r="D227" s="77" t="s">
        <v>112</v>
      </c>
      <c r="E227" s="79">
        <f t="shared" si="19"/>
        <v>14000</v>
      </c>
      <c r="F227" s="78">
        <v>14000</v>
      </c>
      <c r="G227" s="78"/>
    </row>
    <row r="228" spans="1:7" ht="15">
      <c r="A228" s="49"/>
      <c r="B228" s="49" t="e">
        <f>IF(OR(#REF!&lt;&gt;0,#REF!&lt;&gt;0,#REF!&lt;&gt;0,#REF!&lt;&gt;0,E228&lt;&gt;0,#REF!&lt;&gt;0),"a","b")</f>
        <v>#REF!</v>
      </c>
      <c r="C228" s="84" t="s">
        <v>457</v>
      </c>
      <c r="D228" s="77" t="s">
        <v>458</v>
      </c>
      <c r="E228" s="79">
        <f t="shared" si="19"/>
        <v>0</v>
      </c>
      <c r="F228" s="78"/>
      <c r="G228" s="78"/>
    </row>
    <row r="229" spans="1:7" ht="15">
      <c r="A229" s="49"/>
      <c r="B229" s="49" t="e">
        <f>IF(OR(#REF!&lt;&gt;0,#REF!&lt;&gt;0,#REF!&lt;&gt;0,#REF!&lt;&gt;0,E229&lt;&gt;0,#REF!&lt;&gt;0),"a","b")</f>
        <v>#REF!</v>
      </c>
      <c r="C229" s="84" t="s">
        <v>459</v>
      </c>
      <c r="D229" s="77" t="s">
        <v>460</v>
      </c>
      <c r="E229" s="79">
        <f t="shared" si="19"/>
        <v>0</v>
      </c>
      <c r="F229" s="78"/>
      <c r="G229" s="78"/>
    </row>
    <row r="230" spans="1:7" ht="15">
      <c r="A230" s="49"/>
      <c r="B230" s="49" t="e">
        <f>IF(OR(#REF!&lt;&gt;0,#REF!&lt;&gt;0,#REF!&lt;&gt;0,#REF!&lt;&gt;0,E230&lt;&gt;0,#REF!&lt;&gt;0),"a","b")</f>
        <v>#REF!</v>
      </c>
      <c r="C230" s="84" t="s">
        <v>461</v>
      </c>
      <c r="D230" s="77" t="s">
        <v>462</v>
      </c>
      <c r="E230" s="79">
        <f t="shared" si="19"/>
        <v>0</v>
      </c>
      <c r="F230" s="78"/>
      <c r="G230" s="78"/>
    </row>
    <row r="231" spans="1:7" ht="15">
      <c r="A231" s="49"/>
      <c r="B231" s="49" t="e">
        <f>IF(OR(#REF!&lt;&gt;0,#REF!&lt;&gt;0,#REF!&lt;&gt;0,#REF!&lt;&gt;0,E231&lt;&gt;0,#REF!&lt;&gt;0),"a","b")</f>
        <v>#REF!</v>
      </c>
      <c r="C231" s="84" t="s">
        <v>463</v>
      </c>
      <c r="D231" s="77" t="s">
        <v>464</v>
      </c>
      <c r="E231" s="79">
        <f t="shared" si="19"/>
        <v>10000</v>
      </c>
      <c r="F231" s="78">
        <v>10000</v>
      </c>
      <c r="G231" s="78"/>
    </row>
    <row r="232" spans="1:7" ht="15">
      <c r="A232" s="49"/>
      <c r="B232" s="49" t="e">
        <f>IF(OR(#REF!&lt;&gt;0,#REF!&lt;&gt;0,#REF!&lt;&gt;0,#REF!&lt;&gt;0,E232&lt;&gt;0,#REF!&lt;&gt;0),"a","b")</f>
        <v>#REF!</v>
      </c>
      <c r="C232" s="84" t="s">
        <v>465</v>
      </c>
      <c r="D232" s="77" t="s">
        <v>124</v>
      </c>
      <c r="E232" s="79">
        <f t="shared" si="19"/>
        <v>0</v>
      </c>
      <c r="F232" s="78"/>
      <c r="G232" s="78"/>
    </row>
    <row r="233" spans="1:7" ht="15">
      <c r="A233" s="49"/>
      <c r="B233" s="49" t="e">
        <f>IF(OR(#REF!&lt;&gt;0,#REF!&lt;&gt;0,#REF!&lt;&gt;0,#REF!&lt;&gt;0,E233&lt;&gt;0,#REF!&lt;&gt;0),"a","b")</f>
        <v>#REF!</v>
      </c>
      <c r="C233" s="84" t="s">
        <v>466</v>
      </c>
      <c r="D233" s="77" t="s">
        <v>467</v>
      </c>
      <c r="E233" s="79">
        <f t="shared" si="19"/>
        <v>0</v>
      </c>
      <c r="F233" s="78"/>
      <c r="G233" s="78"/>
    </row>
    <row r="234" spans="1:7" ht="15">
      <c r="A234" s="49"/>
      <c r="B234" s="49" t="e">
        <f>IF(OR(#REF!&lt;&gt;0,#REF!&lt;&gt;0,#REF!&lt;&gt;0,#REF!&lt;&gt;0,E234&lt;&gt;0,#REF!&lt;&gt;0),"a","b")</f>
        <v>#REF!</v>
      </c>
      <c r="C234" s="84" t="s">
        <v>468</v>
      </c>
      <c r="D234" s="77" t="s">
        <v>469</v>
      </c>
      <c r="E234" s="79">
        <f t="shared" si="19"/>
        <v>0</v>
      </c>
      <c r="F234" s="78"/>
      <c r="G234" s="78"/>
    </row>
    <row r="235" spans="1:7" ht="25.5">
      <c r="A235" s="49"/>
      <c r="B235" s="49" t="e">
        <f>IF(OR(#REF!&lt;&gt;0,#REF!&lt;&gt;0,#REF!&lt;&gt;0,#REF!&lt;&gt;0,E235&lt;&gt;0,#REF!&lt;&gt;0),"a","b")</f>
        <v>#REF!</v>
      </c>
      <c r="C235" s="84" t="s">
        <v>470</v>
      </c>
      <c r="D235" s="77" t="s">
        <v>471</v>
      </c>
      <c r="E235" s="79">
        <f t="shared" si="19"/>
        <v>0</v>
      </c>
      <c r="F235" s="78"/>
      <c r="G235" s="78"/>
    </row>
    <row r="236" spans="1:7" ht="15">
      <c r="A236" s="49"/>
      <c r="B236" s="49" t="e">
        <f>IF(OR(#REF!&lt;&gt;0,#REF!&lt;&gt;0,#REF!&lt;&gt;0,#REF!&lt;&gt;0,E236&lt;&gt;0,#REF!&lt;&gt;0),"a","b")</f>
        <v>#REF!</v>
      </c>
      <c r="C236" s="84" t="s">
        <v>472</v>
      </c>
      <c r="D236" s="77" t="s">
        <v>473</v>
      </c>
      <c r="E236" s="79">
        <f t="shared" si="19"/>
        <v>0</v>
      </c>
      <c r="F236" s="78"/>
      <c r="G236" s="78"/>
    </row>
    <row r="237" spans="1:7" ht="25.5">
      <c r="A237" s="49"/>
      <c r="B237" s="49" t="e">
        <f>IF(OR(#REF!&lt;&gt;0,#REF!&lt;&gt;0,#REF!&lt;&gt;0,#REF!&lt;&gt;0,E237&lt;&gt;0,#REF!&lt;&gt;0),"a","b")</f>
        <v>#REF!</v>
      </c>
      <c r="C237" s="84" t="s">
        <v>474</v>
      </c>
      <c r="D237" s="77" t="s">
        <v>475</v>
      </c>
      <c r="E237" s="79">
        <f t="shared" si="19"/>
        <v>0</v>
      </c>
      <c r="F237" s="78"/>
      <c r="G237" s="78"/>
    </row>
    <row r="238" spans="1:7" ht="15">
      <c r="A238" s="49"/>
      <c r="B238" s="49" t="e">
        <f>IF(OR(#REF!&lt;&gt;0,#REF!&lt;&gt;0,#REF!&lt;&gt;0,#REF!&lt;&gt;0,E238&lt;&gt;0,#REF!&lt;&gt;0),"a","b")</f>
        <v>#REF!</v>
      </c>
      <c r="C238" s="81" t="s">
        <v>476</v>
      </c>
      <c r="D238" s="69" t="s">
        <v>477</v>
      </c>
      <c r="E238" s="71">
        <f t="shared" si="19"/>
        <v>0</v>
      </c>
      <c r="F238" s="70">
        <f>F239+F242+F250</f>
        <v>0</v>
      </c>
      <c r="G238" s="70">
        <f>G239+G242+G250</f>
        <v>0</v>
      </c>
    </row>
    <row r="239" spans="1:7" ht="15">
      <c r="A239" s="49"/>
      <c r="B239" s="49" t="e">
        <f>IF(OR(#REF!&lt;&gt;0,#REF!&lt;&gt;0,#REF!&lt;&gt;0,#REF!&lt;&gt;0,E239&lt;&gt;0,#REF!&lt;&gt;0),"a","b")</f>
        <v>#REF!</v>
      </c>
      <c r="C239" s="82" t="s">
        <v>478</v>
      </c>
      <c r="D239" s="73" t="s">
        <v>479</v>
      </c>
      <c r="E239" s="75">
        <f t="shared" si="19"/>
        <v>0</v>
      </c>
      <c r="F239" s="74">
        <f>SUM(F240:F241)</f>
        <v>0</v>
      </c>
      <c r="G239" s="74">
        <f>SUM(G240:G241)</f>
        <v>0</v>
      </c>
    </row>
    <row r="240" spans="1:7" ht="15">
      <c r="A240" s="49"/>
      <c r="B240" s="49" t="e">
        <f>IF(OR(#REF!&lt;&gt;0,#REF!&lt;&gt;0,#REF!&lt;&gt;0,#REF!&lt;&gt;0,E240&lt;&gt;0,#REF!&lt;&gt;0),"a","b")</f>
        <v>#REF!</v>
      </c>
      <c r="C240" s="84" t="s">
        <v>480</v>
      </c>
      <c r="D240" s="77" t="s">
        <v>481</v>
      </c>
      <c r="E240" s="79">
        <f t="shared" si="19"/>
        <v>0</v>
      </c>
      <c r="F240" s="78"/>
      <c r="G240" s="78"/>
    </row>
    <row r="241" spans="1:7" ht="15">
      <c r="A241" s="49"/>
      <c r="B241" s="49" t="e">
        <f>IF(OR(#REF!&lt;&gt;0,#REF!&lt;&gt;0,#REF!&lt;&gt;0,#REF!&lt;&gt;0,E241&lt;&gt;0,#REF!&lt;&gt;0),"a","b")</f>
        <v>#REF!</v>
      </c>
      <c r="C241" s="84" t="s">
        <v>482</v>
      </c>
      <c r="D241" s="77" t="s">
        <v>483</v>
      </c>
      <c r="E241" s="79">
        <f t="shared" si="19"/>
        <v>0</v>
      </c>
      <c r="F241" s="78"/>
      <c r="G241" s="78"/>
    </row>
    <row r="242" spans="1:7" ht="15">
      <c r="A242" s="49"/>
      <c r="B242" s="49" t="e">
        <f>IF(OR(#REF!&lt;&gt;0,#REF!&lt;&gt;0,#REF!&lt;&gt;0,#REF!&lt;&gt;0,E242&lt;&gt;0,#REF!&lt;&gt;0),"a","b")</f>
        <v>#REF!</v>
      </c>
      <c r="C242" s="82" t="s">
        <v>484</v>
      </c>
      <c r="D242" s="73" t="s">
        <v>485</v>
      </c>
      <c r="E242" s="75">
        <f t="shared" ref="E242:E273" si="20">F242+G242</f>
        <v>0</v>
      </c>
      <c r="F242" s="74">
        <f>SUM(F243:F249)</f>
        <v>0</v>
      </c>
      <c r="G242" s="74">
        <f>SUM(G243:G249)</f>
        <v>0</v>
      </c>
    </row>
    <row r="243" spans="1:7" ht="15">
      <c r="A243" s="49"/>
      <c r="B243" s="49" t="e">
        <f>IF(OR(#REF!&lt;&gt;0,#REF!&lt;&gt;0,#REF!&lt;&gt;0,#REF!&lt;&gt;0,E243&lt;&gt;0,#REF!&lt;&gt;0),"a","b")</f>
        <v>#REF!</v>
      </c>
      <c r="C243" s="84" t="s">
        <v>486</v>
      </c>
      <c r="D243" s="77" t="s">
        <v>487</v>
      </c>
      <c r="E243" s="79">
        <f t="shared" si="20"/>
        <v>0</v>
      </c>
      <c r="F243" s="78"/>
      <c r="G243" s="78"/>
    </row>
    <row r="244" spans="1:7" ht="15">
      <c r="A244" s="49"/>
      <c r="B244" s="49" t="e">
        <f>IF(OR(#REF!&lt;&gt;0,#REF!&lt;&gt;0,#REF!&lt;&gt;0,#REF!&lt;&gt;0,E244&lt;&gt;0,#REF!&lt;&gt;0),"a","b")</f>
        <v>#REF!</v>
      </c>
      <c r="C244" s="84" t="s">
        <v>488</v>
      </c>
      <c r="D244" s="77" t="s">
        <v>489</v>
      </c>
      <c r="E244" s="79">
        <f t="shared" si="20"/>
        <v>0</v>
      </c>
      <c r="F244" s="78"/>
      <c r="G244" s="78"/>
    </row>
    <row r="245" spans="1:7" ht="15">
      <c r="A245" s="49"/>
      <c r="B245" s="49" t="e">
        <f>IF(OR(#REF!&lt;&gt;0,#REF!&lt;&gt;0,#REF!&lt;&gt;0,#REF!&lt;&gt;0,E245&lt;&gt;0,#REF!&lt;&gt;0),"a","b")</f>
        <v>#REF!</v>
      </c>
      <c r="C245" s="84" t="s">
        <v>490</v>
      </c>
      <c r="D245" s="77" t="s">
        <v>491</v>
      </c>
      <c r="E245" s="79">
        <f t="shared" si="20"/>
        <v>0</v>
      </c>
      <c r="F245" s="78"/>
      <c r="G245" s="78"/>
    </row>
    <row r="246" spans="1:7" ht="15">
      <c r="A246" s="49"/>
      <c r="B246" s="49" t="e">
        <f>IF(OR(#REF!&lt;&gt;0,#REF!&lt;&gt;0,#REF!&lt;&gt;0,#REF!&lt;&gt;0,E246&lt;&gt;0,#REF!&lt;&gt;0),"a","b")</f>
        <v>#REF!</v>
      </c>
      <c r="C246" s="84" t="s">
        <v>492</v>
      </c>
      <c r="D246" s="77" t="s">
        <v>493</v>
      </c>
      <c r="E246" s="79">
        <f t="shared" si="20"/>
        <v>0</v>
      </c>
      <c r="F246" s="78"/>
      <c r="G246" s="78"/>
    </row>
    <row r="247" spans="1:7" ht="15">
      <c r="A247" s="49"/>
      <c r="B247" s="49" t="e">
        <f>IF(OR(#REF!&lt;&gt;0,#REF!&lt;&gt;0,#REF!&lt;&gt;0,#REF!&lt;&gt;0,E247&lt;&gt;0,#REF!&lt;&gt;0),"a","b")</f>
        <v>#REF!</v>
      </c>
      <c r="C247" s="84" t="s">
        <v>494</v>
      </c>
      <c r="D247" s="77" t="s">
        <v>495</v>
      </c>
      <c r="E247" s="79">
        <f t="shared" si="20"/>
        <v>0</v>
      </c>
      <c r="F247" s="78"/>
      <c r="G247" s="78"/>
    </row>
    <row r="248" spans="1:7" ht="25.5">
      <c r="A248" s="49"/>
      <c r="B248" s="49" t="e">
        <f>IF(OR(#REF!&lt;&gt;0,#REF!&lt;&gt;0,#REF!&lt;&gt;0,#REF!&lt;&gt;0,E248&lt;&gt;0,#REF!&lt;&gt;0),"a","b")</f>
        <v>#REF!</v>
      </c>
      <c r="C248" s="84" t="s">
        <v>496</v>
      </c>
      <c r="D248" s="77" t="s">
        <v>497</v>
      </c>
      <c r="E248" s="79">
        <f t="shared" si="20"/>
        <v>0</v>
      </c>
      <c r="F248" s="78"/>
      <c r="G248" s="78"/>
    </row>
    <row r="249" spans="1:7" ht="25.5">
      <c r="A249" s="49"/>
      <c r="B249" s="49" t="e">
        <f>IF(OR(#REF!&lt;&gt;0,#REF!&lt;&gt;0,#REF!&lt;&gt;0,#REF!&lt;&gt;0,E249&lt;&gt;0,#REF!&lt;&gt;0),"a","b")</f>
        <v>#REF!</v>
      </c>
      <c r="C249" s="84" t="s">
        <v>498</v>
      </c>
      <c r="D249" s="77" t="s">
        <v>499</v>
      </c>
      <c r="E249" s="79">
        <f t="shared" si="20"/>
        <v>0</v>
      </c>
      <c r="F249" s="78"/>
      <c r="G249" s="78"/>
    </row>
    <row r="250" spans="1:7" ht="25.5">
      <c r="A250" s="49"/>
      <c r="B250" s="49" t="e">
        <f>IF(OR(#REF!&lt;&gt;0,#REF!&lt;&gt;0,#REF!&lt;&gt;0,#REF!&lt;&gt;0,E250&lt;&gt;0,#REF!&lt;&gt;0),"a","b")</f>
        <v>#REF!</v>
      </c>
      <c r="C250" s="82" t="s">
        <v>500</v>
      </c>
      <c r="D250" s="73" t="s">
        <v>501</v>
      </c>
      <c r="E250" s="75">
        <f t="shared" si="20"/>
        <v>0</v>
      </c>
      <c r="F250" s="74">
        <v>0</v>
      </c>
      <c r="G250" s="74">
        <v>0</v>
      </c>
    </row>
    <row r="251" spans="1:7" ht="15">
      <c r="A251" s="49"/>
      <c r="B251" s="49" t="e">
        <f>IF(OR(#REF!&lt;&gt;0,#REF!&lt;&gt;0,#REF!&lt;&gt;0,#REF!&lt;&gt;0,E251&lt;&gt;0,#REF!&lt;&gt;0),"a","b")</f>
        <v>#REF!</v>
      </c>
      <c r="C251" s="81" t="s">
        <v>502</v>
      </c>
      <c r="D251" s="69" t="s">
        <v>503</v>
      </c>
      <c r="E251" s="71">
        <f t="shared" si="20"/>
        <v>0</v>
      </c>
      <c r="F251" s="70">
        <v>0</v>
      </c>
      <c r="G251" s="70">
        <v>0</v>
      </c>
    </row>
    <row r="252" spans="1:7" ht="15">
      <c r="A252" s="49"/>
      <c r="B252" s="49" t="e">
        <f>IF(OR(#REF!&lt;&gt;0,#REF!&lt;&gt;0,#REF!&lt;&gt;0,#REF!&lt;&gt;0,E252&lt;&gt;0,#REF!&lt;&gt;0),"a","b")</f>
        <v>#REF!</v>
      </c>
      <c r="C252" s="80" t="s">
        <v>504</v>
      </c>
      <c r="D252" s="65" t="s">
        <v>505</v>
      </c>
      <c r="E252" s="67">
        <f t="shared" si="20"/>
        <v>0</v>
      </c>
      <c r="F252" s="66">
        <f>SUM(F253:F257)</f>
        <v>0</v>
      </c>
      <c r="G252" s="66">
        <f>SUM(G253:G257)</f>
        <v>0</v>
      </c>
    </row>
    <row r="253" spans="1:7" ht="15">
      <c r="A253" s="49"/>
      <c r="B253" s="49" t="e">
        <f>IF(OR(#REF!&lt;&gt;0,#REF!&lt;&gt;0,#REF!&lt;&gt;0,#REF!&lt;&gt;0,E253&lt;&gt;0,#REF!&lt;&gt;0),"a","b")</f>
        <v>#REF!</v>
      </c>
      <c r="C253" s="81" t="s">
        <v>506</v>
      </c>
      <c r="D253" s="69" t="s">
        <v>507</v>
      </c>
      <c r="E253" s="71">
        <f t="shared" si="20"/>
        <v>0</v>
      </c>
      <c r="F253" s="70"/>
      <c r="G253" s="70"/>
    </row>
    <row r="254" spans="1:7" ht="15">
      <c r="A254" s="49"/>
      <c r="B254" s="49" t="e">
        <f>IF(OR(#REF!&lt;&gt;0,#REF!&lt;&gt;0,#REF!&lt;&gt;0,#REF!&lt;&gt;0,E254&lt;&gt;0,#REF!&lt;&gt;0),"a","b")</f>
        <v>#REF!</v>
      </c>
      <c r="C254" s="81" t="s">
        <v>508</v>
      </c>
      <c r="D254" s="69" t="s">
        <v>509</v>
      </c>
      <c r="E254" s="71">
        <f t="shared" si="20"/>
        <v>0</v>
      </c>
      <c r="F254" s="70"/>
      <c r="G254" s="70"/>
    </row>
    <row r="255" spans="1:7" ht="15">
      <c r="A255" s="49"/>
      <c r="B255" s="49" t="e">
        <f>IF(OR(#REF!&lt;&gt;0,#REF!&lt;&gt;0,#REF!&lt;&gt;0,#REF!&lt;&gt;0,E255&lt;&gt;0,#REF!&lt;&gt;0),"a","b")</f>
        <v>#REF!</v>
      </c>
      <c r="C255" s="81" t="s">
        <v>510</v>
      </c>
      <c r="D255" s="69" t="s">
        <v>511</v>
      </c>
      <c r="E255" s="71">
        <f t="shared" si="20"/>
        <v>0</v>
      </c>
      <c r="F255" s="70"/>
      <c r="G255" s="70"/>
    </row>
    <row r="256" spans="1:7" ht="15">
      <c r="A256" s="49"/>
      <c r="B256" s="49" t="e">
        <f>IF(OR(#REF!&lt;&gt;0,#REF!&lt;&gt;0,#REF!&lt;&gt;0,#REF!&lt;&gt;0,E256&lt;&gt;0,#REF!&lt;&gt;0),"a","b")</f>
        <v>#REF!</v>
      </c>
      <c r="C256" s="81" t="s">
        <v>512</v>
      </c>
      <c r="D256" s="69" t="s">
        <v>513</v>
      </c>
      <c r="E256" s="71">
        <f t="shared" si="20"/>
        <v>0</v>
      </c>
      <c r="F256" s="70"/>
      <c r="G256" s="70"/>
    </row>
    <row r="257" spans="1:7" ht="15">
      <c r="A257" s="49"/>
      <c r="B257" s="49" t="e">
        <f>IF(OR(#REF!&lt;&gt;0,#REF!&lt;&gt;0,#REF!&lt;&gt;0,#REF!&lt;&gt;0,E257&lt;&gt;0,#REF!&lt;&gt;0),"a","b")</f>
        <v>#REF!</v>
      </c>
      <c r="C257" s="81" t="s">
        <v>514</v>
      </c>
      <c r="D257" s="69" t="s">
        <v>515</v>
      </c>
      <c r="E257" s="71">
        <f t="shared" si="20"/>
        <v>0</v>
      </c>
      <c r="F257" s="70"/>
      <c r="G257" s="70"/>
    </row>
    <row r="258" spans="1:7" ht="15">
      <c r="A258" s="49"/>
      <c r="B258" s="49" t="e">
        <f>IF(OR(#REF!&lt;&gt;0,#REF!&lt;&gt;0,#REF!&lt;&gt;0,#REF!&lt;&gt;0,E258&lt;&gt;0,#REF!&lt;&gt;0),"a","b")</f>
        <v>#REF!</v>
      </c>
      <c r="C258" s="80">
        <v>31.3</v>
      </c>
      <c r="D258" s="65" t="s">
        <v>516</v>
      </c>
      <c r="E258" s="67">
        <f t="shared" si="20"/>
        <v>0</v>
      </c>
      <c r="F258" s="66">
        <v>0</v>
      </c>
      <c r="G258" s="66">
        <v>0</v>
      </c>
    </row>
    <row r="259" spans="1:7" ht="15">
      <c r="A259" s="49"/>
      <c r="B259" s="49" t="e">
        <f>IF(OR(#REF!&lt;&gt;0,#REF!&lt;&gt;0,#REF!&lt;&gt;0,#REF!&lt;&gt;0,E259&lt;&gt;0,#REF!&lt;&gt;0),"a","b")</f>
        <v>#REF!</v>
      </c>
      <c r="C259" s="80">
        <v>31.4</v>
      </c>
      <c r="D259" s="65" t="s">
        <v>517</v>
      </c>
      <c r="E259" s="67">
        <f t="shared" si="20"/>
        <v>0</v>
      </c>
      <c r="F259" s="66">
        <f>F260+F261+F262+F268</f>
        <v>0</v>
      </c>
      <c r="G259" s="66">
        <f>G260+G261+G262+G268</f>
        <v>0</v>
      </c>
    </row>
    <row r="260" spans="1:7" ht="15">
      <c r="A260" s="49"/>
      <c r="B260" s="49" t="e">
        <f>IF(OR(#REF!&lt;&gt;0,#REF!&lt;&gt;0,#REF!&lt;&gt;0,#REF!&lt;&gt;0,E260&lt;&gt;0,#REF!&lt;&gt;0),"a","b")</f>
        <v>#REF!</v>
      </c>
      <c r="C260" s="81" t="s">
        <v>518</v>
      </c>
      <c r="D260" s="69" t="s">
        <v>519</v>
      </c>
      <c r="E260" s="71">
        <f t="shared" si="20"/>
        <v>0</v>
      </c>
      <c r="F260" s="70"/>
      <c r="G260" s="70"/>
    </row>
    <row r="261" spans="1:7" ht="15">
      <c r="A261" s="49"/>
      <c r="B261" s="49" t="e">
        <f>IF(OR(#REF!&lt;&gt;0,#REF!&lt;&gt;0,#REF!&lt;&gt;0,#REF!&lt;&gt;0,E261&lt;&gt;0,#REF!&lt;&gt;0),"a","b")</f>
        <v>#REF!</v>
      </c>
      <c r="C261" s="81" t="s">
        <v>520</v>
      </c>
      <c r="D261" s="69" t="s">
        <v>521</v>
      </c>
      <c r="E261" s="71">
        <f t="shared" si="20"/>
        <v>0</v>
      </c>
      <c r="F261" s="70"/>
      <c r="G261" s="70"/>
    </row>
    <row r="262" spans="1:7" ht="15">
      <c r="A262" s="49"/>
      <c r="B262" s="49" t="e">
        <f>IF(OR(#REF!&lt;&gt;0,#REF!&lt;&gt;0,#REF!&lt;&gt;0,#REF!&lt;&gt;0,E262&lt;&gt;0,#REF!&lt;&gt;0),"a","b")</f>
        <v>#REF!</v>
      </c>
      <c r="C262" s="81" t="s">
        <v>522</v>
      </c>
      <c r="D262" s="69" t="s">
        <v>523</v>
      </c>
      <c r="E262" s="71">
        <f t="shared" si="20"/>
        <v>0</v>
      </c>
      <c r="F262" s="70"/>
      <c r="G262" s="70"/>
    </row>
    <row r="263" spans="1:7" ht="15">
      <c r="A263" s="49"/>
      <c r="B263" s="49" t="e">
        <f>IF(OR(#REF!&lt;&gt;0,#REF!&lt;&gt;0,#REF!&lt;&gt;0,#REF!&lt;&gt;0,E263&lt;&gt;0,#REF!&lt;&gt;0),"a","b")</f>
        <v>#REF!</v>
      </c>
      <c r="C263" s="82" t="s">
        <v>524</v>
      </c>
      <c r="D263" s="73" t="s">
        <v>525</v>
      </c>
      <c r="E263" s="75">
        <f t="shared" si="20"/>
        <v>0</v>
      </c>
      <c r="F263" s="74">
        <v>0</v>
      </c>
      <c r="G263" s="74">
        <v>0</v>
      </c>
    </row>
    <row r="264" spans="1:7" ht="15">
      <c r="A264" s="49"/>
      <c r="B264" s="49" t="e">
        <f>IF(OR(#REF!&lt;&gt;0,#REF!&lt;&gt;0,#REF!&lt;&gt;0,#REF!&lt;&gt;0,E264&lt;&gt;0,#REF!&lt;&gt;0),"a","b")</f>
        <v>#REF!</v>
      </c>
      <c r="C264" s="82" t="s">
        <v>526</v>
      </c>
      <c r="D264" s="73" t="s">
        <v>527</v>
      </c>
      <c r="E264" s="75">
        <f t="shared" si="20"/>
        <v>0</v>
      </c>
      <c r="F264" s="74">
        <v>0</v>
      </c>
      <c r="G264" s="74">
        <v>0</v>
      </c>
    </row>
    <row r="265" spans="1:7" ht="15">
      <c r="A265" s="49"/>
      <c r="B265" s="49" t="e">
        <f>IF(OR(#REF!&lt;&gt;0,#REF!&lt;&gt;0,#REF!&lt;&gt;0,#REF!&lt;&gt;0,E265&lt;&gt;0,#REF!&lt;&gt;0),"a","b")</f>
        <v>#REF!</v>
      </c>
      <c r="C265" s="82" t="s">
        <v>528</v>
      </c>
      <c r="D265" s="73" t="s">
        <v>523</v>
      </c>
      <c r="E265" s="75">
        <f t="shared" si="20"/>
        <v>0</v>
      </c>
      <c r="F265" s="74">
        <f>SUM(F266:F267)</f>
        <v>0</v>
      </c>
      <c r="G265" s="74">
        <f>SUM(G266:G267)</f>
        <v>0</v>
      </c>
    </row>
    <row r="266" spans="1:7" ht="25.5">
      <c r="A266" s="49"/>
      <c r="B266" s="49" t="e">
        <f>IF(OR(#REF!&lt;&gt;0,#REF!&lt;&gt;0,#REF!&lt;&gt;0,#REF!&lt;&gt;0,E266&lt;&gt;0,#REF!&lt;&gt;0),"a","b")</f>
        <v>#REF!</v>
      </c>
      <c r="C266" s="84" t="s">
        <v>529</v>
      </c>
      <c r="D266" s="77" t="s">
        <v>530</v>
      </c>
      <c r="E266" s="79">
        <f t="shared" si="20"/>
        <v>0</v>
      </c>
      <c r="F266" s="78"/>
      <c r="G266" s="78"/>
    </row>
    <row r="267" spans="1:7" ht="25.5">
      <c r="A267" s="49"/>
      <c r="B267" s="49" t="e">
        <f>IF(OR(#REF!&lt;&gt;0,#REF!&lt;&gt;0,#REF!&lt;&gt;0,#REF!&lt;&gt;0,E267&lt;&gt;0,#REF!&lt;&gt;0),"a","b")</f>
        <v>#REF!</v>
      </c>
      <c r="C267" s="84" t="s">
        <v>531</v>
      </c>
      <c r="D267" s="77" t="s">
        <v>532</v>
      </c>
      <c r="E267" s="79">
        <f t="shared" si="20"/>
        <v>0</v>
      </c>
      <c r="F267" s="78"/>
      <c r="G267" s="78"/>
    </row>
    <row r="268" spans="1:7" ht="15">
      <c r="A268" s="49"/>
      <c r="B268" s="49" t="e">
        <f>IF(OR(#REF!&lt;&gt;0,#REF!&lt;&gt;0,#REF!&lt;&gt;0,#REF!&lt;&gt;0,E268&lt;&gt;0,#REF!&lt;&gt;0),"a","b")</f>
        <v>#REF!</v>
      </c>
      <c r="C268" s="81" t="s">
        <v>533</v>
      </c>
      <c r="D268" s="69" t="s">
        <v>534</v>
      </c>
      <c r="E268" s="71">
        <f t="shared" si="20"/>
        <v>0</v>
      </c>
      <c r="F268" s="70">
        <f>F269+F274</f>
        <v>0</v>
      </c>
      <c r="G268" s="70">
        <f>G269+G274</f>
        <v>0</v>
      </c>
    </row>
    <row r="269" spans="1:7" ht="15">
      <c r="A269" s="49"/>
      <c r="B269" s="49" t="e">
        <f>IF(OR(#REF!&lt;&gt;0,#REF!&lt;&gt;0,#REF!&lt;&gt;0,#REF!&lt;&gt;0,E269&lt;&gt;0,#REF!&lt;&gt;0),"a","b")</f>
        <v>#REF!</v>
      </c>
      <c r="C269" s="82" t="s">
        <v>535</v>
      </c>
      <c r="D269" s="73" t="s">
        <v>536</v>
      </c>
      <c r="E269" s="75">
        <f t="shared" si="20"/>
        <v>0</v>
      </c>
      <c r="F269" s="74">
        <f>SUM(F270:F273)</f>
        <v>0</v>
      </c>
      <c r="G269" s="74">
        <f>SUM(G270:G273)</f>
        <v>0</v>
      </c>
    </row>
    <row r="270" spans="1:7" ht="25.5">
      <c r="A270" s="49"/>
      <c r="B270" s="49" t="e">
        <f>IF(OR(#REF!&lt;&gt;0,#REF!&lt;&gt;0,#REF!&lt;&gt;0,#REF!&lt;&gt;0,E270&lt;&gt;0,#REF!&lt;&gt;0),"a","b")</f>
        <v>#REF!</v>
      </c>
      <c r="C270" s="84" t="s">
        <v>537</v>
      </c>
      <c r="D270" s="77" t="s">
        <v>538</v>
      </c>
      <c r="E270" s="79">
        <f t="shared" si="20"/>
        <v>0</v>
      </c>
      <c r="F270" s="78"/>
      <c r="G270" s="78"/>
    </row>
    <row r="271" spans="1:7" ht="15">
      <c r="A271" s="49"/>
      <c r="B271" s="49" t="e">
        <f>IF(OR(#REF!&lt;&gt;0,#REF!&lt;&gt;0,#REF!&lt;&gt;0,#REF!&lt;&gt;0,E271&lt;&gt;0,#REF!&lt;&gt;0),"a","b")</f>
        <v>#REF!</v>
      </c>
      <c r="C271" s="84" t="s">
        <v>539</v>
      </c>
      <c r="D271" s="77" t="s">
        <v>540</v>
      </c>
      <c r="E271" s="79">
        <f t="shared" si="20"/>
        <v>0</v>
      </c>
      <c r="F271" s="78"/>
      <c r="G271" s="78"/>
    </row>
    <row r="272" spans="1:7" ht="25.5">
      <c r="A272" s="49"/>
      <c r="B272" s="49" t="e">
        <f>IF(OR(#REF!&lt;&gt;0,#REF!&lt;&gt;0,#REF!&lt;&gt;0,#REF!&lt;&gt;0,E272&lt;&gt;0,#REF!&lt;&gt;0),"a","b")</f>
        <v>#REF!</v>
      </c>
      <c r="C272" s="84" t="s">
        <v>541</v>
      </c>
      <c r="D272" s="77" t="s">
        <v>542</v>
      </c>
      <c r="E272" s="79">
        <f t="shared" si="20"/>
        <v>0</v>
      </c>
      <c r="F272" s="78"/>
      <c r="G272" s="78"/>
    </row>
    <row r="273" spans="1:7" ht="25.5">
      <c r="A273" s="49"/>
      <c r="B273" s="49" t="e">
        <f>IF(OR(#REF!&lt;&gt;0,#REF!&lt;&gt;0,#REF!&lt;&gt;0,#REF!&lt;&gt;0,E273&lt;&gt;0,#REF!&lt;&gt;0),"a","b")</f>
        <v>#REF!</v>
      </c>
      <c r="C273" s="84" t="s">
        <v>543</v>
      </c>
      <c r="D273" s="77" t="s">
        <v>544</v>
      </c>
      <c r="E273" s="79">
        <f t="shared" si="20"/>
        <v>0</v>
      </c>
      <c r="F273" s="78"/>
      <c r="G273" s="78"/>
    </row>
    <row r="274" spans="1:7" ht="15">
      <c r="A274" s="49"/>
      <c r="B274" s="49" t="e">
        <f>IF(OR(#REF!&lt;&gt;0,#REF!&lt;&gt;0,#REF!&lt;&gt;0,#REF!&lt;&gt;0,E274&lt;&gt;0,#REF!&lt;&gt;0),"a","b")</f>
        <v>#REF!</v>
      </c>
      <c r="C274" s="82" t="s">
        <v>545</v>
      </c>
      <c r="D274" s="73" t="s">
        <v>546</v>
      </c>
      <c r="E274" s="75">
        <f t="shared" ref="E274:E305" si="21">F274+G274</f>
        <v>0</v>
      </c>
      <c r="F274" s="74">
        <v>0</v>
      </c>
      <c r="G274" s="74">
        <v>0</v>
      </c>
    </row>
    <row r="275" spans="1:7" ht="15">
      <c r="A275" s="85" t="s">
        <v>52</v>
      </c>
      <c r="B275" s="49" t="e">
        <f>IF(OR(#REF!&lt;&gt;0,#REF!&lt;&gt;0,#REF!&lt;&gt;0,#REF!&lt;&gt;0,E275&lt;&gt;0,#REF!&lt;&gt;0),"a","b")</f>
        <v>#REF!</v>
      </c>
      <c r="C275" s="98">
        <v>32</v>
      </c>
      <c r="D275" s="61" t="s">
        <v>547</v>
      </c>
      <c r="E275" s="63">
        <f t="shared" si="21"/>
        <v>0</v>
      </c>
      <c r="F275" s="62">
        <f>F276+F296</f>
        <v>0</v>
      </c>
      <c r="G275" s="62">
        <f>G276+G296</f>
        <v>0</v>
      </c>
    </row>
    <row r="276" spans="1:7" ht="15">
      <c r="A276" s="99"/>
      <c r="B276" s="49" t="e">
        <f>IF(OR(#REF!&lt;&gt;0,#REF!&lt;&gt;0,#REF!&lt;&gt;0,#REF!&lt;&gt;0,E276&lt;&gt;0,#REF!&lt;&gt;0),"a","b")</f>
        <v>#REF!</v>
      </c>
      <c r="C276" s="80">
        <v>32.1</v>
      </c>
      <c r="D276" s="65" t="s">
        <v>548</v>
      </c>
      <c r="E276" s="67">
        <f t="shared" si="21"/>
        <v>0</v>
      </c>
      <c r="F276" s="66">
        <f>F277+F278+F279+F280+F281+F284+F290+F293</f>
        <v>0</v>
      </c>
      <c r="G276" s="66">
        <f>G277+G278+G279+G280+G281+G284+G290+G293</f>
        <v>0</v>
      </c>
    </row>
    <row r="277" spans="1:7" ht="15">
      <c r="A277" s="99"/>
      <c r="B277" s="49" t="e">
        <f>IF(OR(#REF!&lt;&gt;0,#REF!&lt;&gt;0,#REF!&lt;&gt;0,#REF!&lt;&gt;0,E277&lt;&gt;0,#REF!&lt;&gt;0),"a","b")</f>
        <v>#REF!</v>
      </c>
      <c r="C277" s="81" t="s">
        <v>549</v>
      </c>
      <c r="D277" s="69" t="s">
        <v>550</v>
      </c>
      <c r="E277" s="71">
        <f t="shared" si="21"/>
        <v>0</v>
      </c>
      <c r="F277" s="70"/>
      <c r="G277" s="70"/>
    </row>
    <row r="278" spans="1:7" ht="15">
      <c r="A278" s="49"/>
      <c r="B278" s="49" t="e">
        <f>IF(OR(#REF!&lt;&gt;0,#REF!&lt;&gt;0,#REF!&lt;&gt;0,#REF!&lt;&gt;0,E278&lt;&gt;0,#REF!&lt;&gt;0),"a","b")</f>
        <v>#REF!</v>
      </c>
      <c r="C278" s="81" t="s">
        <v>551</v>
      </c>
      <c r="D278" s="69" t="s">
        <v>552</v>
      </c>
      <c r="E278" s="71">
        <f t="shared" si="21"/>
        <v>0</v>
      </c>
      <c r="F278" s="70"/>
      <c r="G278" s="70"/>
    </row>
    <row r="279" spans="1:7" ht="15">
      <c r="A279" s="49"/>
      <c r="B279" s="49" t="e">
        <f>IF(OR(#REF!&lt;&gt;0,#REF!&lt;&gt;0,#REF!&lt;&gt;0,#REF!&lt;&gt;0,E279&lt;&gt;0,#REF!&lt;&gt;0),"a","b")</f>
        <v>#REF!</v>
      </c>
      <c r="C279" s="81" t="s">
        <v>553</v>
      </c>
      <c r="D279" s="69" t="s">
        <v>554</v>
      </c>
      <c r="E279" s="71">
        <f t="shared" si="21"/>
        <v>0</v>
      </c>
      <c r="F279" s="70"/>
      <c r="G279" s="70"/>
    </row>
    <row r="280" spans="1:7" ht="15">
      <c r="A280" s="49"/>
      <c r="B280" s="49" t="e">
        <f>IF(OR(#REF!&lt;&gt;0,#REF!&lt;&gt;0,#REF!&lt;&gt;0,#REF!&lt;&gt;0,E280&lt;&gt;0,#REF!&lt;&gt;0),"a","b")</f>
        <v>#REF!</v>
      </c>
      <c r="C280" s="81" t="s">
        <v>555</v>
      </c>
      <c r="D280" s="69" t="s">
        <v>556</v>
      </c>
      <c r="E280" s="71">
        <f t="shared" si="21"/>
        <v>0</v>
      </c>
      <c r="F280" s="70"/>
      <c r="G280" s="70"/>
    </row>
    <row r="281" spans="1:7" ht="15">
      <c r="A281" s="49"/>
      <c r="B281" s="49" t="e">
        <f>IF(OR(#REF!&lt;&gt;0,#REF!&lt;&gt;0,#REF!&lt;&gt;0,#REF!&lt;&gt;0,E281&lt;&gt;0,#REF!&lt;&gt;0),"a","b")</f>
        <v>#REF!</v>
      </c>
      <c r="C281" s="81" t="s">
        <v>557</v>
      </c>
      <c r="D281" s="69" t="s">
        <v>558</v>
      </c>
      <c r="E281" s="71">
        <f t="shared" si="21"/>
        <v>0</v>
      </c>
      <c r="F281" s="70">
        <f>F282+F283</f>
        <v>0</v>
      </c>
      <c r="G281" s="70">
        <f>G282+G283</f>
        <v>0</v>
      </c>
    </row>
    <row r="282" spans="1:7" ht="15">
      <c r="A282" s="49"/>
      <c r="B282" s="49" t="e">
        <f>IF(OR(#REF!&lt;&gt;0,#REF!&lt;&gt;0,#REF!&lt;&gt;0,#REF!&lt;&gt;0,E282&lt;&gt;0,#REF!&lt;&gt;0),"a","b")</f>
        <v>#REF!</v>
      </c>
      <c r="C282" s="82" t="s">
        <v>559</v>
      </c>
      <c r="D282" s="73" t="s">
        <v>560</v>
      </c>
      <c r="E282" s="75">
        <f t="shared" si="21"/>
        <v>0</v>
      </c>
      <c r="F282" s="74"/>
      <c r="G282" s="74"/>
    </row>
    <row r="283" spans="1:7" ht="15">
      <c r="A283" s="49"/>
      <c r="B283" s="49" t="e">
        <f>IF(OR(#REF!&lt;&gt;0,#REF!&lt;&gt;0,#REF!&lt;&gt;0,#REF!&lt;&gt;0,E283&lt;&gt;0,#REF!&lt;&gt;0),"a","b")</f>
        <v>#REF!</v>
      </c>
      <c r="C283" s="82" t="s">
        <v>561</v>
      </c>
      <c r="D283" s="73" t="s">
        <v>562</v>
      </c>
      <c r="E283" s="75">
        <f t="shared" si="21"/>
        <v>0</v>
      </c>
      <c r="F283" s="74"/>
      <c r="G283" s="74"/>
    </row>
    <row r="284" spans="1:7" ht="25.5">
      <c r="A284" s="49"/>
      <c r="B284" s="49" t="e">
        <f>IF(OR(#REF!&lt;&gt;0,#REF!&lt;&gt;0,#REF!&lt;&gt;0,#REF!&lt;&gt;0,E284&lt;&gt;0,#REF!&lt;&gt;0),"a","b")</f>
        <v>#REF!</v>
      </c>
      <c r="C284" s="81" t="s">
        <v>563</v>
      </c>
      <c r="D284" s="69" t="s">
        <v>564</v>
      </c>
      <c r="E284" s="71">
        <f t="shared" si="21"/>
        <v>0</v>
      </c>
      <c r="F284" s="70">
        <f>SUM(F285:F289)</f>
        <v>0</v>
      </c>
      <c r="G284" s="70">
        <f>SUM(G285:G289)</f>
        <v>0</v>
      </c>
    </row>
    <row r="285" spans="1:7" ht="25.5">
      <c r="A285" s="49"/>
      <c r="B285" s="49" t="e">
        <f>IF(OR(#REF!&lt;&gt;0,#REF!&lt;&gt;0,#REF!&lt;&gt;0,#REF!&lt;&gt;0,E285&lt;&gt;0,#REF!&lt;&gt;0),"a","b")</f>
        <v>#REF!</v>
      </c>
      <c r="C285" s="82" t="s">
        <v>565</v>
      </c>
      <c r="D285" s="73" t="s">
        <v>566</v>
      </c>
      <c r="E285" s="75">
        <f t="shared" si="21"/>
        <v>0</v>
      </c>
      <c r="F285" s="74"/>
      <c r="G285" s="74"/>
    </row>
    <row r="286" spans="1:7" ht="15">
      <c r="A286" s="49"/>
      <c r="B286" s="49" t="e">
        <f>IF(OR(#REF!&lt;&gt;0,#REF!&lt;&gt;0,#REF!&lt;&gt;0,#REF!&lt;&gt;0,E286&lt;&gt;0,#REF!&lt;&gt;0),"a","b")</f>
        <v>#REF!</v>
      </c>
      <c r="C286" s="82" t="s">
        <v>567</v>
      </c>
      <c r="D286" s="73" t="s">
        <v>568</v>
      </c>
      <c r="E286" s="75">
        <f t="shared" si="21"/>
        <v>0</v>
      </c>
      <c r="F286" s="74"/>
      <c r="G286" s="74"/>
    </row>
    <row r="287" spans="1:7" ht="15">
      <c r="A287" s="49"/>
      <c r="B287" s="49" t="e">
        <f>IF(OR(#REF!&lt;&gt;0,#REF!&lt;&gt;0,#REF!&lt;&gt;0,#REF!&lt;&gt;0,E287&lt;&gt;0,#REF!&lt;&gt;0),"a","b")</f>
        <v>#REF!</v>
      </c>
      <c r="C287" s="82" t="s">
        <v>569</v>
      </c>
      <c r="D287" s="73" t="s">
        <v>570</v>
      </c>
      <c r="E287" s="75">
        <f t="shared" si="21"/>
        <v>0</v>
      </c>
      <c r="F287" s="74"/>
      <c r="G287" s="74"/>
    </row>
    <row r="288" spans="1:7" ht="15">
      <c r="A288" s="49"/>
      <c r="B288" s="49" t="e">
        <f>IF(OR(#REF!&lt;&gt;0,#REF!&lt;&gt;0,#REF!&lt;&gt;0,#REF!&lt;&gt;0,E288&lt;&gt;0,#REF!&lt;&gt;0),"a","b")</f>
        <v>#REF!</v>
      </c>
      <c r="C288" s="82" t="s">
        <v>571</v>
      </c>
      <c r="D288" s="73" t="s">
        <v>572</v>
      </c>
      <c r="E288" s="75">
        <f t="shared" si="21"/>
        <v>0</v>
      </c>
      <c r="F288" s="74"/>
      <c r="G288" s="74"/>
    </row>
    <row r="289" spans="1:7" ht="15">
      <c r="A289" s="49"/>
      <c r="B289" s="49" t="e">
        <f>IF(OR(#REF!&lt;&gt;0,#REF!&lt;&gt;0,#REF!&lt;&gt;0,#REF!&lt;&gt;0,E289&lt;&gt;0,#REF!&lt;&gt;0),"a","b")</f>
        <v>#REF!</v>
      </c>
      <c r="C289" s="82" t="s">
        <v>573</v>
      </c>
      <c r="D289" s="73" t="s">
        <v>574</v>
      </c>
      <c r="E289" s="75">
        <f t="shared" si="21"/>
        <v>0</v>
      </c>
      <c r="F289" s="74"/>
      <c r="G289" s="74"/>
    </row>
    <row r="290" spans="1:7" ht="25.5">
      <c r="A290" s="49"/>
      <c r="B290" s="49" t="e">
        <f>IF(OR(#REF!&lt;&gt;0,#REF!&lt;&gt;0,#REF!&lt;&gt;0,#REF!&lt;&gt;0,E290&lt;&gt;0,#REF!&lt;&gt;0),"a","b")</f>
        <v>#REF!</v>
      </c>
      <c r="C290" s="81" t="s">
        <v>575</v>
      </c>
      <c r="D290" s="69" t="s">
        <v>576</v>
      </c>
      <c r="E290" s="71">
        <f t="shared" si="21"/>
        <v>0</v>
      </c>
      <c r="F290" s="70">
        <f>SUM(F291:F292)</f>
        <v>0</v>
      </c>
      <c r="G290" s="70">
        <f>SUM(G291:G292)</f>
        <v>0</v>
      </c>
    </row>
    <row r="291" spans="1:7" ht="15">
      <c r="A291" s="49"/>
      <c r="B291" s="49" t="e">
        <f>IF(OR(#REF!&lt;&gt;0,#REF!&lt;&gt;0,#REF!&lt;&gt;0,#REF!&lt;&gt;0,E291&lt;&gt;0,#REF!&lt;&gt;0),"a","b")</f>
        <v>#REF!</v>
      </c>
      <c r="C291" s="82" t="s">
        <v>577</v>
      </c>
      <c r="D291" s="73" t="s">
        <v>578</v>
      </c>
      <c r="E291" s="75">
        <f t="shared" si="21"/>
        <v>0</v>
      </c>
      <c r="F291" s="74"/>
      <c r="G291" s="74"/>
    </row>
    <row r="292" spans="1:7" ht="15">
      <c r="A292" s="49"/>
      <c r="B292" s="49" t="e">
        <f>IF(OR(#REF!&lt;&gt;0,#REF!&lt;&gt;0,#REF!&lt;&gt;0,#REF!&lt;&gt;0,E292&lt;&gt;0,#REF!&lt;&gt;0),"a","b")</f>
        <v>#REF!</v>
      </c>
      <c r="C292" s="82" t="s">
        <v>579</v>
      </c>
      <c r="D292" s="73" t="s">
        <v>580</v>
      </c>
      <c r="E292" s="75">
        <f t="shared" si="21"/>
        <v>0</v>
      </c>
      <c r="F292" s="74"/>
      <c r="G292" s="74"/>
    </row>
    <row r="293" spans="1:7" ht="15">
      <c r="A293" s="49"/>
      <c r="B293" s="49" t="e">
        <f>IF(OR(#REF!&lt;&gt;0,#REF!&lt;&gt;0,#REF!&lt;&gt;0,#REF!&lt;&gt;0,E293&lt;&gt;0,#REF!&lt;&gt;0),"a","b")</f>
        <v>#REF!</v>
      </c>
      <c r="C293" s="81" t="s">
        <v>581</v>
      </c>
      <c r="D293" s="69" t="s">
        <v>582</v>
      </c>
      <c r="E293" s="71">
        <f t="shared" si="21"/>
        <v>0</v>
      </c>
      <c r="F293" s="70">
        <f>SUM(F294:F295)</f>
        <v>0</v>
      </c>
      <c r="G293" s="70">
        <f>SUM(G294:G295)</f>
        <v>0</v>
      </c>
    </row>
    <row r="294" spans="1:7" ht="15">
      <c r="A294" s="49"/>
      <c r="B294" s="49" t="e">
        <f>IF(OR(#REF!&lt;&gt;0,#REF!&lt;&gt;0,#REF!&lt;&gt;0,#REF!&lt;&gt;0,E294&lt;&gt;0,#REF!&lt;&gt;0),"a","b")</f>
        <v>#REF!</v>
      </c>
      <c r="C294" s="82" t="s">
        <v>583</v>
      </c>
      <c r="D294" s="73" t="s">
        <v>584</v>
      </c>
      <c r="E294" s="75">
        <f t="shared" si="21"/>
        <v>0</v>
      </c>
      <c r="F294" s="74"/>
      <c r="G294" s="74"/>
    </row>
    <row r="295" spans="1:7" ht="15">
      <c r="A295" s="49"/>
      <c r="B295" s="49" t="e">
        <f>IF(OR(#REF!&lt;&gt;0,#REF!&lt;&gt;0,#REF!&lt;&gt;0,#REF!&lt;&gt;0,E295&lt;&gt;0,#REF!&lt;&gt;0),"a","b")</f>
        <v>#REF!</v>
      </c>
      <c r="C295" s="82" t="s">
        <v>585</v>
      </c>
      <c r="D295" s="73" t="s">
        <v>586</v>
      </c>
      <c r="E295" s="75">
        <f t="shared" si="21"/>
        <v>0</v>
      </c>
      <c r="F295" s="74"/>
      <c r="G295" s="74"/>
    </row>
    <row r="296" spans="1:7" ht="15">
      <c r="A296" s="99"/>
      <c r="B296" s="49" t="e">
        <f>IF(OR(#REF!&lt;&gt;0,#REF!&lt;&gt;0,#REF!&lt;&gt;0,#REF!&lt;&gt;0,E296&lt;&gt;0,#REF!&lt;&gt;0),"a","b")</f>
        <v>#REF!</v>
      </c>
      <c r="C296" s="80">
        <v>32.200000000000003</v>
      </c>
      <c r="D296" s="65" t="s">
        <v>587</v>
      </c>
      <c r="E296" s="67">
        <f t="shared" si="21"/>
        <v>0</v>
      </c>
      <c r="F296" s="66">
        <f>F297+F300+F301+F302+F303+F306+F312+F315</f>
        <v>0</v>
      </c>
      <c r="G296" s="66">
        <f>G297+G300+G301+G302+G303+G306+G312+G315</f>
        <v>0</v>
      </c>
    </row>
    <row r="297" spans="1:7" ht="25.5">
      <c r="A297" s="99"/>
      <c r="B297" s="49" t="e">
        <f>IF(OR(#REF!&lt;&gt;0,#REF!&lt;&gt;0,#REF!&lt;&gt;0,#REF!&lt;&gt;0,E297&lt;&gt;0,#REF!&lt;&gt;0),"a","b")</f>
        <v>#REF!</v>
      </c>
      <c r="C297" s="81" t="s">
        <v>588</v>
      </c>
      <c r="D297" s="69" t="s">
        <v>589</v>
      </c>
      <c r="E297" s="71">
        <f t="shared" si="21"/>
        <v>0</v>
      </c>
      <c r="F297" s="70">
        <f>SUM(F298:F299)</f>
        <v>0</v>
      </c>
      <c r="G297" s="70">
        <f>SUM(G298:G299)</f>
        <v>0</v>
      </c>
    </row>
    <row r="298" spans="1:7" ht="15">
      <c r="A298" s="99"/>
      <c r="B298" s="49" t="e">
        <f>IF(OR(#REF!&lt;&gt;0,#REF!&lt;&gt;0,#REF!&lt;&gt;0,#REF!&lt;&gt;0,E298&lt;&gt;0,#REF!&lt;&gt;0),"a","b")</f>
        <v>#REF!</v>
      </c>
      <c r="C298" s="82" t="s">
        <v>590</v>
      </c>
      <c r="D298" s="73" t="s">
        <v>591</v>
      </c>
      <c r="E298" s="75">
        <f t="shared" si="21"/>
        <v>0</v>
      </c>
      <c r="F298" s="74"/>
      <c r="G298" s="74"/>
    </row>
    <row r="299" spans="1:7" ht="15">
      <c r="A299" s="99"/>
      <c r="B299" s="49" t="e">
        <f>IF(OR(#REF!&lt;&gt;0,#REF!&lt;&gt;0,#REF!&lt;&gt;0,#REF!&lt;&gt;0,E299&lt;&gt;0,#REF!&lt;&gt;0),"a","b")</f>
        <v>#REF!</v>
      </c>
      <c r="C299" s="82" t="s">
        <v>592</v>
      </c>
      <c r="D299" s="73" t="s">
        <v>593</v>
      </c>
      <c r="E299" s="75">
        <f t="shared" si="21"/>
        <v>0</v>
      </c>
      <c r="F299" s="74"/>
      <c r="G299" s="74"/>
    </row>
    <row r="300" spans="1:7" ht="15">
      <c r="A300" s="49"/>
      <c r="B300" s="49" t="e">
        <f>IF(OR(#REF!&lt;&gt;0,#REF!&lt;&gt;0,#REF!&lt;&gt;0,#REF!&lt;&gt;0,E300&lt;&gt;0,#REF!&lt;&gt;0),"a","b")</f>
        <v>#REF!</v>
      </c>
      <c r="C300" s="81" t="s">
        <v>594</v>
      </c>
      <c r="D300" s="69" t="s">
        <v>552</v>
      </c>
      <c r="E300" s="71">
        <f t="shared" si="21"/>
        <v>0</v>
      </c>
      <c r="F300" s="70"/>
      <c r="G300" s="70"/>
    </row>
    <row r="301" spans="1:7" ht="15">
      <c r="A301" s="49"/>
      <c r="B301" s="49" t="e">
        <f>IF(OR(#REF!&lt;&gt;0,#REF!&lt;&gt;0,#REF!&lt;&gt;0,#REF!&lt;&gt;0,E301&lt;&gt;0,#REF!&lt;&gt;0),"a","b")</f>
        <v>#REF!</v>
      </c>
      <c r="C301" s="81" t="s">
        <v>595</v>
      </c>
      <c r="D301" s="69" t="s">
        <v>554</v>
      </c>
      <c r="E301" s="71">
        <f t="shared" si="21"/>
        <v>0</v>
      </c>
      <c r="F301" s="70"/>
      <c r="G301" s="70"/>
    </row>
    <row r="302" spans="1:7" ht="15">
      <c r="A302" s="49"/>
      <c r="B302" s="49" t="e">
        <f>IF(OR(#REF!&lt;&gt;0,#REF!&lt;&gt;0,#REF!&lt;&gt;0,#REF!&lt;&gt;0,E302&lt;&gt;0,#REF!&lt;&gt;0),"a","b")</f>
        <v>#REF!</v>
      </c>
      <c r="C302" s="81" t="s">
        <v>596</v>
      </c>
      <c r="D302" s="69" t="s">
        <v>597</v>
      </c>
      <c r="E302" s="71">
        <f t="shared" si="21"/>
        <v>0</v>
      </c>
      <c r="F302" s="70"/>
      <c r="G302" s="70"/>
    </row>
    <row r="303" spans="1:7" ht="15">
      <c r="A303" s="49"/>
      <c r="B303" s="49" t="e">
        <f>IF(OR(#REF!&lt;&gt;0,#REF!&lt;&gt;0,#REF!&lt;&gt;0,#REF!&lt;&gt;0,E303&lt;&gt;0,#REF!&lt;&gt;0),"a","b")</f>
        <v>#REF!</v>
      </c>
      <c r="C303" s="81" t="s">
        <v>598</v>
      </c>
      <c r="D303" s="69" t="s">
        <v>599</v>
      </c>
      <c r="E303" s="71">
        <f t="shared" si="21"/>
        <v>0</v>
      </c>
      <c r="F303" s="70">
        <f>SUM(F304:F305)</f>
        <v>0</v>
      </c>
      <c r="G303" s="70">
        <f>SUM(G304:G305)</f>
        <v>0</v>
      </c>
    </row>
    <row r="304" spans="1:7" ht="15">
      <c r="A304" s="49"/>
      <c r="B304" s="49" t="e">
        <f>IF(OR(#REF!&lt;&gt;0,#REF!&lt;&gt;0,#REF!&lt;&gt;0,#REF!&lt;&gt;0,E304&lt;&gt;0,#REF!&lt;&gt;0),"a","b")</f>
        <v>#REF!</v>
      </c>
      <c r="C304" s="82" t="s">
        <v>600</v>
      </c>
      <c r="D304" s="73" t="s">
        <v>560</v>
      </c>
      <c r="E304" s="75">
        <f t="shared" si="21"/>
        <v>0</v>
      </c>
      <c r="F304" s="74"/>
      <c r="G304" s="74"/>
    </row>
    <row r="305" spans="1:7" ht="15">
      <c r="A305" s="49"/>
      <c r="B305" s="49" t="e">
        <f>IF(OR(#REF!&lt;&gt;0,#REF!&lt;&gt;0,#REF!&lt;&gt;0,#REF!&lt;&gt;0,E305&lt;&gt;0,#REF!&lt;&gt;0),"a","b")</f>
        <v>#REF!</v>
      </c>
      <c r="C305" s="82" t="s">
        <v>601</v>
      </c>
      <c r="D305" s="73" t="s">
        <v>562</v>
      </c>
      <c r="E305" s="75">
        <f t="shared" si="21"/>
        <v>0</v>
      </c>
      <c r="F305" s="74"/>
      <c r="G305" s="74"/>
    </row>
    <row r="306" spans="1:7" ht="38.25">
      <c r="A306" s="49"/>
      <c r="B306" s="49" t="e">
        <f>IF(OR(#REF!&lt;&gt;0,#REF!&lt;&gt;0,#REF!&lt;&gt;0,#REF!&lt;&gt;0,E306&lt;&gt;0,#REF!&lt;&gt;0),"a","b")</f>
        <v>#REF!</v>
      </c>
      <c r="C306" s="81" t="s">
        <v>602</v>
      </c>
      <c r="D306" s="69" t="s">
        <v>603</v>
      </c>
      <c r="E306" s="71">
        <f t="shared" ref="E306:E337" si="22">F306+G306</f>
        <v>0</v>
      </c>
      <c r="F306" s="70">
        <f>SUM(F307:F311)</f>
        <v>0</v>
      </c>
      <c r="G306" s="70">
        <f>SUM(G307:G311)</f>
        <v>0</v>
      </c>
    </row>
    <row r="307" spans="1:7" ht="25.5">
      <c r="A307" s="49"/>
      <c r="B307" s="49" t="e">
        <f>IF(OR(#REF!&lt;&gt;0,#REF!&lt;&gt;0,#REF!&lt;&gt;0,#REF!&lt;&gt;0,E307&lt;&gt;0,#REF!&lt;&gt;0),"a","b")</f>
        <v>#REF!</v>
      </c>
      <c r="C307" s="82" t="s">
        <v>604</v>
      </c>
      <c r="D307" s="73" t="s">
        <v>566</v>
      </c>
      <c r="E307" s="75">
        <f t="shared" si="22"/>
        <v>0</v>
      </c>
      <c r="F307" s="74"/>
      <c r="G307" s="74"/>
    </row>
    <row r="308" spans="1:7" ht="15">
      <c r="A308" s="49"/>
      <c r="B308" s="49" t="e">
        <f>IF(OR(#REF!&lt;&gt;0,#REF!&lt;&gt;0,#REF!&lt;&gt;0,#REF!&lt;&gt;0,E308&lt;&gt;0,#REF!&lt;&gt;0),"a","b")</f>
        <v>#REF!</v>
      </c>
      <c r="C308" s="82" t="s">
        <v>605</v>
      </c>
      <c r="D308" s="73" t="s">
        <v>568</v>
      </c>
      <c r="E308" s="75">
        <f t="shared" si="22"/>
        <v>0</v>
      </c>
      <c r="F308" s="74"/>
      <c r="G308" s="74"/>
    </row>
    <row r="309" spans="1:7" ht="15">
      <c r="A309" s="49"/>
      <c r="B309" s="49" t="e">
        <f>IF(OR(#REF!&lt;&gt;0,#REF!&lt;&gt;0,#REF!&lt;&gt;0,#REF!&lt;&gt;0,E309&lt;&gt;0,#REF!&lt;&gt;0),"a","b")</f>
        <v>#REF!</v>
      </c>
      <c r="C309" s="82" t="s">
        <v>606</v>
      </c>
      <c r="D309" s="73" t="s">
        <v>570</v>
      </c>
      <c r="E309" s="75">
        <f t="shared" si="22"/>
        <v>0</v>
      </c>
      <c r="F309" s="74"/>
      <c r="G309" s="74"/>
    </row>
    <row r="310" spans="1:7" ht="15">
      <c r="A310" s="49"/>
      <c r="B310" s="49" t="e">
        <f>IF(OR(#REF!&lt;&gt;0,#REF!&lt;&gt;0,#REF!&lt;&gt;0,#REF!&lt;&gt;0,E310&lt;&gt;0,#REF!&lt;&gt;0),"a","b")</f>
        <v>#REF!</v>
      </c>
      <c r="C310" s="82" t="s">
        <v>607</v>
      </c>
      <c r="D310" s="73" t="s">
        <v>572</v>
      </c>
      <c r="E310" s="75">
        <f t="shared" si="22"/>
        <v>0</v>
      </c>
      <c r="F310" s="74"/>
      <c r="G310" s="74"/>
    </row>
    <row r="311" spans="1:7" ht="25.5">
      <c r="A311" s="49"/>
      <c r="B311" s="49" t="e">
        <f>IF(OR(#REF!&lt;&gt;0,#REF!&lt;&gt;0,#REF!&lt;&gt;0,#REF!&lt;&gt;0,E311&lt;&gt;0,#REF!&lt;&gt;0),"a","b")</f>
        <v>#REF!</v>
      </c>
      <c r="C311" s="82" t="s">
        <v>608</v>
      </c>
      <c r="D311" s="73" t="s">
        <v>609</v>
      </c>
      <c r="E311" s="75">
        <f t="shared" si="22"/>
        <v>0</v>
      </c>
      <c r="F311" s="74"/>
      <c r="G311" s="74"/>
    </row>
    <row r="312" spans="1:7" ht="15">
      <c r="A312" s="49"/>
      <c r="B312" s="49" t="e">
        <f>IF(OR(#REF!&lt;&gt;0,#REF!&lt;&gt;0,#REF!&lt;&gt;0,#REF!&lt;&gt;0,E312&lt;&gt;0,#REF!&lt;&gt;0),"a","b")</f>
        <v>#REF!</v>
      </c>
      <c r="C312" s="81" t="s">
        <v>610</v>
      </c>
      <c r="D312" s="69" t="s">
        <v>578</v>
      </c>
      <c r="E312" s="71">
        <f t="shared" si="22"/>
        <v>0</v>
      </c>
      <c r="F312" s="70">
        <f>SUM(F313:F314)</f>
        <v>0</v>
      </c>
      <c r="G312" s="70">
        <f>SUM(G313:G314)</f>
        <v>0</v>
      </c>
    </row>
    <row r="313" spans="1:7" ht="15">
      <c r="A313" s="49"/>
      <c r="B313" s="49" t="e">
        <f>IF(OR(#REF!&lt;&gt;0,#REF!&lt;&gt;0,#REF!&lt;&gt;0,#REF!&lt;&gt;0,E313&lt;&gt;0,#REF!&lt;&gt;0),"a","b")</f>
        <v>#REF!</v>
      </c>
      <c r="C313" s="82" t="s">
        <v>611</v>
      </c>
      <c r="D313" s="73" t="s">
        <v>578</v>
      </c>
      <c r="E313" s="75">
        <f t="shared" si="22"/>
        <v>0</v>
      </c>
      <c r="F313" s="74"/>
      <c r="G313" s="74"/>
    </row>
    <row r="314" spans="1:7" ht="15">
      <c r="A314" s="49"/>
      <c r="B314" s="49" t="e">
        <f>IF(OR(#REF!&lt;&gt;0,#REF!&lt;&gt;0,#REF!&lt;&gt;0,#REF!&lt;&gt;0,E314&lt;&gt;0,#REF!&lt;&gt;0),"a","b")</f>
        <v>#REF!</v>
      </c>
      <c r="C314" s="82" t="s">
        <v>612</v>
      </c>
      <c r="D314" s="73" t="s">
        <v>580</v>
      </c>
      <c r="E314" s="75">
        <f t="shared" si="22"/>
        <v>0</v>
      </c>
      <c r="F314" s="74"/>
      <c r="G314" s="74"/>
    </row>
    <row r="315" spans="1:7" ht="15">
      <c r="A315" s="49"/>
      <c r="B315" s="49" t="e">
        <f>IF(OR(#REF!&lt;&gt;0,#REF!&lt;&gt;0,#REF!&lt;&gt;0,#REF!&lt;&gt;0,E315&lt;&gt;0,#REF!&lt;&gt;0),"a","b")</f>
        <v>#REF!</v>
      </c>
      <c r="C315" s="81" t="s">
        <v>613</v>
      </c>
      <c r="D315" s="69" t="s">
        <v>582</v>
      </c>
      <c r="E315" s="71">
        <f t="shared" si="22"/>
        <v>0</v>
      </c>
      <c r="F315" s="70">
        <f>SUM(F316:F317)</f>
        <v>0</v>
      </c>
      <c r="G315" s="70">
        <f>SUM(G316:G317)</f>
        <v>0</v>
      </c>
    </row>
    <row r="316" spans="1:7" ht="15">
      <c r="A316" s="49"/>
      <c r="B316" s="49" t="e">
        <f>IF(OR(#REF!&lt;&gt;0,#REF!&lt;&gt;0,#REF!&lt;&gt;0,#REF!&lt;&gt;0,E316&lt;&gt;0,#REF!&lt;&gt;0),"a","b")</f>
        <v>#REF!</v>
      </c>
      <c r="C316" s="82" t="s">
        <v>583</v>
      </c>
      <c r="D316" s="73" t="s">
        <v>584</v>
      </c>
      <c r="E316" s="75">
        <f t="shared" si="22"/>
        <v>0</v>
      </c>
      <c r="F316" s="74"/>
      <c r="G316" s="74"/>
    </row>
    <row r="317" spans="1:7" ht="15">
      <c r="A317" s="49"/>
      <c r="B317" s="49" t="e">
        <f>IF(OR(#REF!&lt;&gt;0,#REF!&lt;&gt;0,#REF!&lt;&gt;0,#REF!&lt;&gt;0,E317&lt;&gt;0,#REF!&lt;&gt;0),"a","b")</f>
        <v>#REF!</v>
      </c>
      <c r="C317" s="82" t="s">
        <v>585</v>
      </c>
      <c r="D317" s="73" t="s">
        <v>586</v>
      </c>
      <c r="E317" s="75">
        <f t="shared" si="22"/>
        <v>0</v>
      </c>
      <c r="F317" s="74"/>
      <c r="G317" s="74"/>
    </row>
    <row r="318" spans="1:7" ht="15">
      <c r="A318" s="49" t="s">
        <v>52</v>
      </c>
      <c r="B318" s="49" t="e">
        <f>IF(OR(#REF!&lt;&gt;0,#REF!&lt;&gt;0,#REF!&lt;&gt;0,#REF!&lt;&gt;0,E318&lt;&gt;0,#REF!&lt;&gt;0),"a","b")</f>
        <v>#REF!</v>
      </c>
      <c r="C318" s="98">
        <v>33</v>
      </c>
      <c r="D318" s="61" t="s">
        <v>614</v>
      </c>
      <c r="E318" s="63">
        <f t="shared" si="22"/>
        <v>0</v>
      </c>
      <c r="F318" s="62">
        <f>F319+F338</f>
        <v>0</v>
      </c>
      <c r="G318" s="62">
        <f>G319+G338</f>
        <v>0</v>
      </c>
    </row>
    <row r="319" spans="1:7" ht="15">
      <c r="A319" s="99"/>
      <c r="B319" s="49" t="e">
        <f>IF(OR(#REF!&lt;&gt;0,#REF!&lt;&gt;0,#REF!&lt;&gt;0,#REF!&lt;&gt;0,E319&lt;&gt;0,#REF!&lt;&gt;0),"a","b")</f>
        <v>#REF!</v>
      </c>
      <c r="C319" s="80">
        <v>33.1</v>
      </c>
      <c r="D319" s="65" t="s">
        <v>615</v>
      </c>
      <c r="E319" s="67">
        <f t="shared" si="22"/>
        <v>0</v>
      </c>
      <c r="F319" s="66">
        <f>F320+F321+F322+F323+F326+F332+F335</f>
        <v>0</v>
      </c>
      <c r="G319" s="66">
        <f>G320+G321+G322+G323+G326+G332+G335</f>
        <v>0</v>
      </c>
    </row>
    <row r="320" spans="1:7" ht="15">
      <c r="A320" s="49"/>
      <c r="B320" s="49" t="e">
        <f>IF(OR(#REF!&lt;&gt;0,#REF!&lt;&gt;0,#REF!&lt;&gt;0,#REF!&lt;&gt;0,E320&lt;&gt;0,#REF!&lt;&gt;0),"a","b")</f>
        <v>#REF!</v>
      </c>
      <c r="C320" s="81" t="s">
        <v>616</v>
      </c>
      <c r="D320" s="69" t="s">
        <v>552</v>
      </c>
      <c r="E320" s="71">
        <f t="shared" si="22"/>
        <v>0</v>
      </c>
      <c r="F320" s="70"/>
      <c r="G320" s="70"/>
    </row>
    <row r="321" spans="1:7" ht="15">
      <c r="A321" s="49"/>
      <c r="B321" s="49" t="e">
        <f>IF(OR(#REF!&lt;&gt;0,#REF!&lt;&gt;0,#REF!&lt;&gt;0,#REF!&lt;&gt;0,E321&lt;&gt;0,#REF!&lt;&gt;0),"a","b")</f>
        <v>#REF!</v>
      </c>
      <c r="C321" s="81" t="s">
        <v>617</v>
      </c>
      <c r="D321" s="69" t="s">
        <v>618</v>
      </c>
      <c r="E321" s="71">
        <f t="shared" si="22"/>
        <v>0</v>
      </c>
      <c r="F321" s="70"/>
      <c r="G321" s="70"/>
    </row>
    <row r="322" spans="1:7" ht="15">
      <c r="A322" s="49"/>
      <c r="B322" s="49" t="e">
        <f>IF(OR(#REF!&lt;&gt;0,#REF!&lt;&gt;0,#REF!&lt;&gt;0,#REF!&lt;&gt;0,E322&lt;&gt;0,#REF!&lt;&gt;0),"a","b")</f>
        <v>#REF!</v>
      </c>
      <c r="C322" s="81" t="s">
        <v>619</v>
      </c>
      <c r="D322" s="69" t="s">
        <v>597</v>
      </c>
      <c r="E322" s="71">
        <f t="shared" si="22"/>
        <v>0</v>
      </c>
      <c r="F322" s="70"/>
      <c r="G322" s="70"/>
    </row>
    <row r="323" spans="1:7" ht="15">
      <c r="A323" s="49"/>
      <c r="B323" s="49" t="e">
        <f>IF(OR(#REF!&lt;&gt;0,#REF!&lt;&gt;0,#REF!&lt;&gt;0,#REF!&lt;&gt;0,E323&lt;&gt;0,#REF!&lt;&gt;0),"a","b")</f>
        <v>#REF!</v>
      </c>
      <c r="C323" s="81" t="s">
        <v>620</v>
      </c>
      <c r="D323" s="69" t="s">
        <v>558</v>
      </c>
      <c r="E323" s="71">
        <f t="shared" si="22"/>
        <v>0</v>
      </c>
      <c r="F323" s="70">
        <f>SUM(F324:F325)</f>
        <v>0</v>
      </c>
      <c r="G323" s="70">
        <f>SUM(G324:G325)</f>
        <v>0</v>
      </c>
    </row>
    <row r="324" spans="1:7" ht="15">
      <c r="A324" s="49"/>
      <c r="B324" s="49" t="e">
        <f>IF(OR(#REF!&lt;&gt;0,#REF!&lt;&gt;0,#REF!&lt;&gt;0,#REF!&lt;&gt;0,E324&lt;&gt;0,#REF!&lt;&gt;0),"a","b")</f>
        <v>#REF!</v>
      </c>
      <c r="C324" s="82" t="s">
        <v>621</v>
      </c>
      <c r="D324" s="73" t="s">
        <v>560</v>
      </c>
      <c r="E324" s="75">
        <f t="shared" si="22"/>
        <v>0</v>
      </c>
      <c r="F324" s="74"/>
      <c r="G324" s="74"/>
    </row>
    <row r="325" spans="1:7" ht="15">
      <c r="A325" s="49"/>
      <c r="B325" s="49" t="e">
        <f>IF(OR(#REF!&lt;&gt;0,#REF!&lt;&gt;0,#REF!&lt;&gt;0,#REF!&lt;&gt;0,E325&lt;&gt;0,#REF!&lt;&gt;0),"a","b")</f>
        <v>#REF!</v>
      </c>
      <c r="C325" s="82" t="s">
        <v>622</v>
      </c>
      <c r="D325" s="73" t="s">
        <v>623</v>
      </c>
      <c r="E325" s="75">
        <f t="shared" si="22"/>
        <v>0</v>
      </c>
      <c r="F325" s="74"/>
      <c r="G325" s="74"/>
    </row>
    <row r="326" spans="1:7" ht="25.5">
      <c r="A326" s="49"/>
      <c r="B326" s="49" t="e">
        <f>IF(OR(#REF!&lt;&gt;0,#REF!&lt;&gt;0,#REF!&lt;&gt;0,#REF!&lt;&gt;0,E326&lt;&gt;0,#REF!&lt;&gt;0),"a","b")</f>
        <v>#REF!</v>
      </c>
      <c r="C326" s="81" t="s">
        <v>624</v>
      </c>
      <c r="D326" s="69" t="s">
        <v>564</v>
      </c>
      <c r="E326" s="71">
        <f t="shared" si="22"/>
        <v>0</v>
      </c>
      <c r="F326" s="70">
        <f>SUM(F327:F331)</f>
        <v>0</v>
      </c>
      <c r="G326" s="70">
        <f>SUM(G327:G331)</f>
        <v>0</v>
      </c>
    </row>
    <row r="327" spans="1:7" ht="25.5">
      <c r="A327" s="49"/>
      <c r="B327" s="49" t="e">
        <f>IF(OR(#REF!&lt;&gt;0,#REF!&lt;&gt;0,#REF!&lt;&gt;0,#REF!&lt;&gt;0,E327&lt;&gt;0,#REF!&lt;&gt;0),"a","b")</f>
        <v>#REF!</v>
      </c>
      <c r="C327" s="82" t="s">
        <v>625</v>
      </c>
      <c r="D327" s="73" t="s">
        <v>566</v>
      </c>
      <c r="E327" s="75">
        <f t="shared" si="22"/>
        <v>0</v>
      </c>
      <c r="F327" s="74"/>
      <c r="G327" s="74"/>
    </row>
    <row r="328" spans="1:7" ht="15">
      <c r="A328" s="49"/>
      <c r="B328" s="49" t="e">
        <f>IF(OR(#REF!&lt;&gt;0,#REF!&lt;&gt;0,#REF!&lt;&gt;0,#REF!&lt;&gt;0,E328&lt;&gt;0,#REF!&lt;&gt;0),"a","b")</f>
        <v>#REF!</v>
      </c>
      <c r="C328" s="82" t="s">
        <v>626</v>
      </c>
      <c r="D328" s="73" t="s">
        <v>568</v>
      </c>
      <c r="E328" s="75">
        <f t="shared" si="22"/>
        <v>0</v>
      </c>
      <c r="F328" s="74"/>
      <c r="G328" s="74"/>
    </row>
    <row r="329" spans="1:7" ht="15">
      <c r="A329" s="49"/>
      <c r="B329" s="49" t="e">
        <f>IF(OR(#REF!&lt;&gt;0,#REF!&lt;&gt;0,#REF!&lt;&gt;0,#REF!&lt;&gt;0,E329&lt;&gt;0,#REF!&lt;&gt;0),"a","b")</f>
        <v>#REF!</v>
      </c>
      <c r="C329" s="82" t="s">
        <v>627</v>
      </c>
      <c r="D329" s="73" t="s">
        <v>628</v>
      </c>
      <c r="E329" s="75">
        <f t="shared" si="22"/>
        <v>0</v>
      </c>
      <c r="F329" s="74"/>
      <c r="G329" s="74"/>
    </row>
    <row r="330" spans="1:7" ht="15">
      <c r="A330" s="49"/>
      <c r="B330" s="49" t="e">
        <f>IF(OR(#REF!&lt;&gt;0,#REF!&lt;&gt;0,#REF!&lt;&gt;0,#REF!&lt;&gt;0,E330&lt;&gt;0,#REF!&lt;&gt;0),"a","b")</f>
        <v>#REF!</v>
      </c>
      <c r="C330" s="82" t="s">
        <v>629</v>
      </c>
      <c r="D330" s="73" t="s">
        <v>572</v>
      </c>
      <c r="E330" s="75">
        <f t="shared" si="22"/>
        <v>0</v>
      </c>
      <c r="F330" s="74"/>
      <c r="G330" s="74"/>
    </row>
    <row r="331" spans="1:7" ht="25.5">
      <c r="A331" s="49"/>
      <c r="B331" s="49" t="e">
        <f>IF(OR(#REF!&lt;&gt;0,#REF!&lt;&gt;0,#REF!&lt;&gt;0,#REF!&lt;&gt;0,E331&lt;&gt;0,#REF!&lt;&gt;0),"a","b")</f>
        <v>#REF!</v>
      </c>
      <c r="C331" s="82" t="s">
        <v>630</v>
      </c>
      <c r="D331" s="73" t="s">
        <v>609</v>
      </c>
      <c r="E331" s="75">
        <f t="shared" si="22"/>
        <v>0</v>
      </c>
      <c r="F331" s="74"/>
      <c r="G331" s="74"/>
    </row>
    <row r="332" spans="1:7" ht="25.5">
      <c r="A332" s="49"/>
      <c r="B332" s="49" t="e">
        <f>IF(OR(#REF!&lt;&gt;0,#REF!&lt;&gt;0,#REF!&lt;&gt;0,#REF!&lt;&gt;0,E332&lt;&gt;0,#REF!&lt;&gt;0),"a","b")</f>
        <v>#REF!</v>
      </c>
      <c r="C332" s="81" t="s">
        <v>631</v>
      </c>
      <c r="D332" s="69" t="s">
        <v>632</v>
      </c>
      <c r="E332" s="71">
        <f t="shared" si="22"/>
        <v>0</v>
      </c>
      <c r="F332" s="70">
        <f>SUM(F333:F334)</f>
        <v>0</v>
      </c>
      <c r="G332" s="70">
        <f>SUM(G333:G334)</f>
        <v>0</v>
      </c>
    </row>
    <row r="333" spans="1:7" ht="15">
      <c r="A333" s="49"/>
      <c r="B333" s="49" t="e">
        <f>IF(OR(#REF!&lt;&gt;0,#REF!&lt;&gt;0,#REF!&lt;&gt;0,#REF!&lt;&gt;0,E333&lt;&gt;0,#REF!&lt;&gt;0),"a","b")</f>
        <v>#REF!</v>
      </c>
      <c r="C333" s="82" t="s">
        <v>633</v>
      </c>
      <c r="D333" s="73" t="s">
        <v>578</v>
      </c>
      <c r="E333" s="75">
        <f t="shared" si="22"/>
        <v>0</v>
      </c>
      <c r="F333" s="74"/>
      <c r="G333" s="74"/>
    </row>
    <row r="334" spans="1:7" ht="15">
      <c r="A334" s="49"/>
      <c r="B334" s="49" t="e">
        <f>IF(OR(#REF!&lt;&gt;0,#REF!&lt;&gt;0,#REF!&lt;&gt;0,#REF!&lt;&gt;0,E334&lt;&gt;0,#REF!&lt;&gt;0),"a","b")</f>
        <v>#REF!</v>
      </c>
      <c r="C334" s="82" t="s">
        <v>634</v>
      </c>
      <c r="D334" s="73" t="s">
        <v>580</v>
      </c>
      <c r="E334" s="75">
        <f t="shared" si="22"/>
        <v>0</v>
      </c>
      <c r="F334" s="74"/>
      <c r="G334" s="74"/>
    </row>
    <row r="335" spans="1:7" ht="15">
      <c r="A335" s="49"/>
      <c r="B335" s="49" t="e">
        <f>IF(OR(#REF!&lt;&gt;0,#REF!&lt;&gt;0,#REF!&lt;&gt;0,#REF!&lt;&gt;0,E335&lt;&gt;0,#REF!&lt;&gt;0),"a","b")</f>
        <v>#REF!</v>
      </c>
      <c r="C335" s="81" t="s">
        <v>635</v>
      </c>
      <c r="D335" s="69" t="s">
        <v>636</v>
      </c>
      <c r="E335" s="71">
        <f t="shared" si="22"/>
        <v>0</v>
      </c>
      <c r="F335" s="70">
        <f>SUM(F336:F337)</f>
        <v>0</v>
      </c>
      <c r="G335" s="70">
        <f>SUM(G336:G337)</f>
        <v>0</v>
      </c>
    </row>
    <row r="336" spans="1:7" ht="15">
      <c r="A336" s="49"/>
      <c r="B336" s="49" t="e">
        <f>IF(OR(#REF!&lt;&gt;0,#REF!&lt;&gt;0,#REF!&lt;&gt;0,#REF!&lt;&gt;0,E336&lt;&gt;0,#REF!&lt;&gt;0),"a","b")</f>
        <v>#REF!</v>
      </c>
      <c r="C336" s="82" t="s">
        <v>637</v>
      </c>
      <c r="D336" s="73" t="s">
        <v>584</v>
      </c>
      <c r="E336" s="75">
        <f t="shared" si="22"/>
        <v>0</v>
      </c>
      <c r="F336" s="74"/>
      <c r="G336" s="74"/>
    </row>
    <row r="337" spans="1:7" ht="15">
      <c r="A337" s="49"/>
      <c r="B337" s="49" t="e">
        <f>IF(OR(#REF!&lt;&gt;0,#REF!&lt;&gt;0,#REF!&lt;&gt;0,#REF!&lt;&gt;0,E337&lt;&gt;0,#REF!&lt;&gt;0),"a","b")</f>
        <v>#REF!</v>
      </c>
      <c r="C337" s="82" t="s">
        <v>638</v>
      </c>
      <c r="D337" s="73" t="s">
        <v>639</v>
      </c>
      <c r="E337" s="75">
        <f t="shared" si="22"/>
        <v>0</v>
      </c>
      <c r="F337" s="74"/>
      <c r="G337" s="74"/>
    </row>
    <row r="338" spans="1:7" ht="15">
      <c r="A338" s="99"/>
      <c r="B338" s="49" t="e">
        <f>IF(OR(#REF!&lt;&gt;0,#REF!&lt;&gt;0,#REF!&lt;&gt;0,#REF!&lt;&gt;0,E338&lt;&gt;0,#REF!&lt;&gt;0),"a","b")</f>
        <v>#REF!</v>
      </c>
      <c r="C338" s="80">
        <v>33.200000000000003</v>
      </c>
      <c r="D338" s="65" t="s">
        <v>640</v>
      </c>
      <c r="E338" s="67">
        <f t="shared" ref="E338:E357" si="23">F338+G338</f>
        <v>0</v>
      </c>
      <c r="F338" s="66">
        <f>F339+F340+F341+F342+F343+F346+F352+F355</f>
        <v>0</v>
      </c>
      <c r="G338" s="66">
        <f>G339+G340+G341+G342+G343+G346+G352+G355</f>
        <v>0</v>
      </c>
    </row>
    <row r="339" spans="1:7" ht="15">
      <c r="A339" s="99"/>
      <c r="B339" s="49" t="e">
        <f>IF(OR(#REF!&lt;&gt;0,#REF!&lt;&gt;0,#REF!&lt;&gt;0,#REF!&lt;&gt;0,E339&lt;&gt;0,#REF!&lt;&gt;0),"a","b")</f>
        <v>#REF!</v>
      </c>
      <c r="C339" s="81" t="s">
        <v>641</v>
      </c>
      <c r="D339" s="69" t="s">
        <v>550</v>
      </c>
      <c r="E339" s="71">
        <f t="shared" si="23"/>
        <v>0</v>
      </c>
      <c r="F339" s="70"/>
      <c r="G339" s="70"/>
    </row>
    <row r="340" spans="1:7" ht="15">
      <c r="A340" s="49"/>
      <c r="B340" s="49" t="e">
        <f>IF(OR(#REF!&lt;&gt;0,#REF!&lt;&gt;0,#REF!&lt;&gt;0,#REF!&lt;&gt;0,E340&lt;&gt;0,#REF!&lt;&gt;0),"a","b")</f>
        <v>#REF!</v>
      </c>
      <c r="C340" s="81" t="s">
        <v>642</v>
      </c>
      <c r="D340" s="69" t="s">
        <v>643</v>
      </c>
      <c r="E340" s="71">
        <f t="shared" si="23"/>
        <v>0</v>
      </c>
      <c r="F340" s="70"/>
      <c r="G340" s="70"/>
    </row>
    <row r="341" spans="1:7" ht="15">
      <c r="A341" s="49"/>
      <c r="B341" s="49" t="e">
        <f>IF(OR(#REF!&lt;&gt;0,#REF!&lt;&gt;0,#REF!&lt;&gt;0,#REF!&lt;&gt;0,E341&lt;&gt;0,#REF!&lt;&gt;0),"a","b")</f>
        <v>#REF!</v>
      </c>
      <c r="C341" s="81" t="s">
        <v>644</v>
      </c>
      <c r="D341" s="69" t="s">
        <v>618</v>
      </c>
      <c r="E341" s="71">
        <f t="shared" si="23"/>
        <v>0</v>
      </c>
      <c r="F341" s="70"/>
      <c r="G341" s="70"/>
    </row>
    <row r="342" spans="1:7" ht="15">
      <c r="A342" s="49"/>
      <c r="B342" s="49" t="e">
        <f>IF(OR(#REF!&lt;&gt;0,#REF!&lt;&gt;0,#REF!&lt;&gt;0,#REF!&lt;&gt;0,E342&lt;&gt;0,#REF!&lt;&gt;0),"a","b")</f>
        <v>#REF!</v>
      </c>
      <c r="C342" s="81" t="s">
        <v>645</v>
      </c>
      <c r="D342" s="69" t="s">
        <v>597</v>
      </c>
      <c r="E342" s="71">
        <f t="shared" si="23"/>
        <v>0</v>
      </c>
      <c r="F342" s="70"/>
      <c r="G342" s="70"/>
    </row>
    <row r="343" spans="1:7" ht="15">
      <c r="A343" s="49"/>
      <c r="B343" s="49" t="e">
        <f>IF(OR(#REF!&lt;&gt;0,#REF!&lt;&gt;0,#REF!&lt;&gt;0,#REF!&lt;&gt;0,E343&lt;&gt;0,#REF!&lt;&gt;0),"a","b")</f>
        <v>#REF!</v>
      </c>
      <c r="C343" s="81" t="s">
        <v>646</v>
      </c>
      <c r="D343" s="69" t="s">
        <v>558</v>
      </c>
      <c r="E343" s="71">
        <f t="shared" si="23"/>
        <v>0</v>
      </c>
      <c r="F343" s="70">
        <f>SUM(F344:F345)</f>
        <v>0</v>
      </c>
      <c r="G343" s="70">
        <f>SUM(G344:G345)</f>
        <v>0</v>
      </c>
    </row>
    <row r="344" spans="1:7" ht="15">
      <c r="A344" s="49"/>
      <c r="B344" s="49" t="e">
        <f>IF(OR(#REF!&lt;&gt;0,#REF!&lt;&gt;0,#REF!&lt;&gt;0,#REF!&lt;&gt;0,E344&lt;&gt;0,#REF!&lt;&gt;0),"a","b")</f>
        <v>#REF!</v>
      </c>
      <c r="C344" s="82" t="s">
        <v>647</v>
      </c>
      <c r="D344" s="73" t="s">
        <v>560</v>
      </c>
      <c r="E344" s="75">
        <f t="shared" si="23"/>
        <v>0</v>
      </c>
      <c r="F344" s="74"/>
      <c r="G344" s="74"/>
    </row>
    <row r="345" spans="1:7" ht="15">
      <c r="A345" s="49"/>
      <c r="B345" s="49" t="e">
        <f>IF(OR(#REF!&lt;&gt;0,#REF!&lt;&gt;0,#REF!&lt;&gt;0,#REF!&lt;&gt;0,E345&lt;&gt;0,#REF!&lt;&gt;0),"a","b")</f>
        <v>#REF!</v>
      </c>
      <c r="C345" s="82" t="s">
        <v>648</v>
      </c>
      <c r="D345" s="73" t="s">
        <v>649</v>
      </c>
      <c r="E345" s="75">
        <f t="shared" si="23"/>
        <v>0</v>
      </c>
      <c r="F345" s="74"/>
      <c r="G345" s="74"/>
    </row>
    <row r="346" spans="1:7" ht="25.5">
      <c r="A346" s="49"/>
      <c r="B346" s="49" t="e">
        <f>IF(OR(#REF!&lt;&gt;0,#REF!&lt;&gt;0,#REF!&lt;&gt;0,#REF!&lt;&gt;0,E346&lt;&gt;0,#REF!&lt;&gt;0),"a","b")</f>
        <v>#REF!</v>
      </c>
      <c r="C346" s="81" t="s">
        <v>650</v>
      </c>
      <c r="D346" s="69" t="s">
        <v>564</v>
      </c>
      <c r="E346" s="71">
        <f t="shared" si="23"/>
        <v>0</v>
      </c>
      <c r="F346" s="70">
        <f>SUM(F347:F351)</f>
        <v>0</v>
      </c>
      <c r="G346" s="70">
        <f>SUM(G347:G351)</f>
        <v>0</v>
      </c>
    </row>
    <row r="347" spans="1:7" ht="25.5">
      <c r="A347" s="49"/>
      <c r="B347" s="49" t="e">
        <f>IF(OR(#REF!&lt;&gt;0,#REF!&lt;&gt;0,#REF!&lt;&gt;0,#REF!&lt;&gt;0,E347&lt;&gt;0,#REF!&lt;&gt;0),"a","b")</f>
        <v>#REF!</v>
      </c>
      <c r="C347" s="82" t="s">
        <v>651</v>
      </c>
      <c r="D347" s="73" t="s">
        <v>566</v>
      </c>
      <c r="E347" s="75">
        <f t="shared" si="23"/>
        <v>0</v>
      </c>
      <c r="F347" s="74"/>
      <c r="G347" s="74"/>
    </row>
    <row r="348" spans="1:7" ht="15">
      <c r="A348" s="49"/>
      <c r="B348" s="49" t="e">
        <f>IF(OR(#REF!&lt;&gt;0,#REF!&lt;&gt;0,#REF!&lt;&gt;0,#REF!&lt;&gt;0,E348&lt;&gt;0,#REF!&lt;&gt;0),"a","b")</f>
        <v>#REF!</v>
      </c>
      <c r="C348" s="82" t="s">
        <v>652</v>
      </c>
      <c r="D348" s="73" t="s">
        <v>568</v>
      </c>
      <c r="E348" s="75">
        <f t="shared" si="23"/>
        <v>0</v>
      </c>
      <c r="F348" s="74"/>
      <c r="G348" s="74"/>
    </row>
    <row r="349" spans="1:7" ht="15">
      <c r="A349" s="49"/>
      <c r="B349" s="49" t="e">
        <f>IF(OR(#REF!&lt;&gt;0,#REF!&lt;&gt;0,#REF!&lt;&gt;0,#REF!&lt;&gt;0,E349&lt;&gt;0,#REF!&lt;&gt;0),"a","b")</f>
        <v>#REF!</v>
      </c>
      <c r="C349" s="82" t="s">
        <v>653</v>
      </c>
      <c r="D349" s="73" t="s">
        <v>628</v>
      </c>
      <c r="E349" s="75">
        <f t="shared" si="23"/>
        <v>0</v>
      </c>
      <c r="F349" s="74"/>
      <c r="G349" s="74"/>
    </row>
    <row r="350" spans="1:7" ht="15">
      <c r="A350" s="49"/>
      <c r="B350" s="49" t="e">
        <f>IF(OR(#REF!&lt;&gt;0,#REF!&lt;&gt;0,#REF!&lt;&gt;0,#REF!&lt;&gt;0,E350&lt;&gt;0,#REF!&lt;&gt;0),"a","b")</f>
        <v>#REF!</v>
      </c>
      <c r="C350" s="82" t="s">
        <v>654</v>
      </c>
      <c r="D350" s="73" t="s">
        <v>655</v>
      </c>
      <c r="E350" s="75">
        <f t="shared" si="23"/>
        <v>0</v>
      </c>
      <c r="F350" s="74"/>
      <c r="G350" s="74"/>
    </row>
    <row r="351" spans="1:7" ht="25.5">
      <c r="A351" s="49"/>
      <c r="B351" s="49" t="e">
        <f>IF(OR(#REF!&lt;&gt;0,#REF!&lt;&gt;0,#REF!&lt;&gt;0,#REF!&lt;&gt;0,E351&lt;&gt;0,#REF!&lt;&gt;0),"a","b")</f>
        <v>#REF!</v>
      </c>
      <c r="C351" s="82" t="s">
        <v>656</v>
      </c>
      <c r="D351" s="73" t="s">
        <v>609</v>
      </c>
      <c r="E351" s="75">
        <f t="shared" si="23"/>
        <v>0</v>
      </c>
      <c r="F351" s="74"/>
      <c r="G351" s="74"/>
    </row>
    <row r="352" spans="1:7" ht="25.5">
      <c r="A352" s="49"/>
      <c r="B352" s="49" t="e">
        <f>IF(OR(#REF!&lt;&gt;0,#REF!&lt;&gt;0,#REF!&lt;&gt;0,#REF!&lt;&gt;0,E352&lt;&gt;0,#REF!&lt;&gt;0),"a","b")</f>
        <v>#REF!</v>
      </c>
      <c r="C352" s="81" t="s">
        <v>657</v>
      </c>
      <c r="D352" s="69" t="s">
        <v>632</v>
      </c>
      <c r="E352" s="71">
        <f t="shared" si="23"/>
        <v>0</v>
      </c>
      <c r="F352" s="70">
        <f>SUM(F353:F354)</f>
        <v>0</v>
      </c>
      <c r="G352" s="70">
        <f>SUM(G353:G354)</f>
        <v>0</v>
      </c>
    </row>
    <row r="353" spans="1:7" ht="15">
      <c r="A353" s="49"/>
      <c r="B353" s="49" t="e">
        <f>IF(OR(#REF!&lt;&gt;0,#REF!&lt;&gt;0,#REF!&lt;&gt;0,#REF!&lt;&gt;0,E353&lt;&gt;0,#REF!&lt;&gt;0),"a","b")</f>
        <v>#REF!</v>
      </c>
      <c r="C353" s="82" t="s">
        <v>658</v>
      </c>
      <c r="D353" s="73" t="s">
        <v>578</v>
      </c>
      <c r="E353" s="75">
        <f t="shared" si="23"/>
        <v>0</v>
      </c>
      <c r="F353" s="74"/>
      <c r="G353" s="74"/>
    </row>
    <row r="354" spans="1:7" ht="15">
      <c r="A354" s="49"/>
      <c r="B354" s="49" t="e">
        <f>IF(OR(#REF!&lt;&gt;0,#REF!&lt;&gt;0,#REF!&lt;&gt;0,#REF!&lt;&gt;0,E354&lt;&gt;0,#REF!&lt;&gt;0),"a","b")</f>
        <v>#REF!</v>
      </c>
      <c r="C354" s="82" t="s">
        <v>659</v>
      </c>
      <c r="D354" s="73" t="s">
        <v>580</v>
      </c>
      <c r="E354" s="75">
        <f t="shared" si="23"/>
        <v>0</v>
      </c>
      <c r="F354" s="74"/>
      <c r="G354" s="74"/>
    </row>
    <row r="355" spans="1:7" ht="15">
      <c r="A355" s="49"/>
      <c r="B355" s="49" t="e">
        <f>IF(OR(#REF!&lt;&gt;0,#REF!&lt;&gt;0,#REF!&lt;&gt;0,#REF!&lt;&gt;0,E355&lt;&gt;0,#REF!&lt;&gt;0),"a","b")</f>
        <v>#REF!</v>
      </c>
      <c r="C355" s="81" t="s">
        <v>660</v>
      </c>
      <c r="D355" s="69" t="s">
        <v>636</v>
      </c>
      <c r="E355" s="71">
        <f t="shared" si="23"/>
        <v>0</v>
      </c>
      <c r="F355" s="70">
        <f>SUM(F356:F357)</f>
        <v>0</v>
      </c>
      <c r="G355" s="70">
        <f>SUM(G356:G357)</f>
        <v>0</v>
      </c>
    </row>
    <row r="356" spans="1:7" ht="15">
      <c r="A356" s="49"/>
      <c r="B356" s="49" t="e">
        <f>IF(OR(#REF!&lt;&gt;0,#REF!&lt;&gt;0,#REF!&lt;&gt;0,#REF!&lt;&gt;0,E356&lt;&gt;0,#REF!&lt;&gt;0),"a","b")</f>
        <v>#REF!</v>
      </c>
      <c r="C356" s="82" t="s">
        <v>661</v>
      </c>
      <c r="D356" s="73" t="s">
        <v>584</v>
      </c>
      <c r="E356" s="75">
        <f t="shared" si="23"/>
        <v>0</v>
      </c>
      <c r="F356" s="74"/>
      <c r="G356" s="74"/>
    </row>
    <row r="357" spans="1:7" ht="15">
      <c r="A357" s="49"/>
      <c r="B357" s="49" t="e">
        <f>IF(OR(#REF!&lt;&gt;0,#REF!&lt;&gt;0,#REF!&lt;&gt;0,#REF!&lt;&gt;0,E357&lt;&gt;0,#REF!&lt;&gt;0),"a","b")</f>
        <v>#REF!</v>
      </c>
      <c r="C357" s="82" t="s">
        <v>662</v>
      </c>
      <c r="D357" s="73" t="s">
        <v>639</v>
      </c>
      <c r="E357" s="75">
        <f t="shared" si="23"/>
        <v>0</v>
      </c>
      <c r="F357" s="74"/>
      <c r="G357" s="74"/>
    </row>
  </sheetData>
  <autoFilter ref="A4:G357"/>
  <mergeCells count="3">
    <mergeCell ref="C2:C3"/>
    <mergeCell ref="D2:D3"/>
    <mergeCell ref="E2:G2"/>
  </mergeCells>
  <pageMargins left="0.25" right="0.25" top="0.75" bottom="0.75" header="0.3" footer="0.3"/>
  <pageSetup paperSize="9" scale="58" orientation="landscape" verticalDpi="4294967294" r:id="rId1"/>
  <rowBreaks count="3" manualBreakCount="3">
    <brk id="19" max="16383" man="1"/>
    <brk id="92" max="16383" man="1"/>
    <brk id="1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სააგენტოს სტრუქტურა (2)</vt:lpstr>
      <vt:lpstr>საშტატო და სახელფასო</vt:lpstr>
      <vt:lpstr> საშტატო </vt:lpstr>
      <vt:lpstr>N2 მართვა (169) 270109-დეტალური</vt:lpstr>
      <vt:lpstr>' საშტატო '!Print_Area</vt:lpstr>
      <vt:lpstr>'საშტატო და სახელფასო'!Print_Area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2020-12-30T21:49:46Z</dcterms:modified>
</cp:coreProperties>
</file>